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505" yWindow="-15" windowWidth="14340" windowHeight="12630" activeTab="3"/>
  </bookViews>
  <sheets>
    <sheet name="Приложение №1 доходы" sheetId="4" r:id="rId1"/>
    <sheet name="Прил № 2 ведомственная" sheetId="7" r:id="rId2"/>
    <sheet name="Прил № 3 рпр" sheetId="5" r:id="rId3"/>
    <sheet name="Прил № 4 Источники " sheetId="6" r:id="rId4"/>
  </sheets>
  <definedNames>
    <definedName name="_xlnm._FilterDatabase" localSheetId="1" hidden="1">'Прил № 2 ведомственная'!$F$1:$F$684</definedName>
    <definedName name="_xlnm.Print_Titles" localSheetId="1">'Прил № 2 ведомственная'!$7:$7</definedName>
    <definedName name="_xlnm.Print_Titles" localSheetId="2">'Прил № 3 рпр'!$7:$7</definedName>
    <definedName name="_xlnm.Print_Titles" localSheetId="3">'Прил № 4 Источники '!$9:$12</definedName>
    <definedName name="_xlnm.Print_Titles" localSheetId="0">'Приложение №1 доходы'!$9:$9</definedName>
  </definedNames>
  <calcPr calcId="125725"/>
</workbook>
</file>

<file path=xl/calcChain.xml><?xml version="1.0" encoding="utf-8"?>
<calcChain xmlns="http://schemas.openxmlformats.org/spreadsheetml/2006/main">
  <c r="D181" i="4"/>
  <c r="C181"/>
  <c r="G673" i="7" l="1"/>
  <c r="F673"/>
  <c r="F672" s="1"/>
  <c r="F671" s="1"/>
  <c r="G672"/>
  <c r="G671" s="1"/>
  <c r="G664"/>
  <c r="G663"/>
  <c r="F656"/>
  <c r="F655" s="1"/>
  <c r="G646"/>
  <c r="F646"/>
  <c r="F645" s="1"/>
  <c r="F644" s="1"/>
  <c r="F643" s="1"/>
  <c r="G645"/>
  <c r="G644" s="1"/>
  <c r="G643" s="1"/>
  <c r="G637"/>
  <c r="G636" s="1"/>
  <c r="G635" s="1"/>
  <c r="F637"/>
  <c r="F636" s="1"/>
  <c r="F635" s="1"/>
  <c r="F633"/>
  <c r="G632"/>
  <c r="G618"/>
  <c r="G617" s="1"/>
  <c r="F618"/>
  <c r="F617" s="1"/>
  <c r="G616"/>
  <c r="F616"/>
  <c r="G614"/>
  <c r="G613" s="1"/>
  <c r="F614"/>
  <c r="F613" s="1"/>
  <c r="G604"/>
  <c r="F599"/>
  <c r="G595"/>
  <c r="F595"/>
  <c r="G594"/>
  <c r="F593"/>
  <c r="F592" s="1"/>
  <c r="G587"/>
  <c r="F587"/>
  <c r="G586"/>
  <c r="F586"/>
  <c r="G580"/>
  <c r="F580"/>
  <c r="G579"/>
  <c r="G575"/>
  <c r="G571" s="1"/>
  <c r="F575"/>
  <c r="G569"/>
  <c r="G568" s="1"/>
  <c r="G567" s="1"/>
  <c r="F569"/>
  <c r="F568" s="1"/>
  <c r="G565"/>
  <c r="F565"/>
  <c r="F562" s="1"/>
  <c r="F561" s="1"/>
  <c r="G559"/>
  <c r="G556"/>
  <c r="F556"/>
  <c r="G554"/>
  <c r="F554"/>
  <c r="F553" s="1"/>
  <c r="F552" s="1"/>
  <c r="F551" s="1"/>
  <c r="F550" s="1"/>
  <c r="F549" s="1"/>
  <c r="G539"/>
  <c r="F539"/>
  <c r="G536"/>
  <c r="F536"/>
  <c r="G533"/>
  <c r="F533"/>
  <c r="G529"/>
  <c r="G528" s="1"/>
  <c r="G527" s="1"/>
  <c r="F529"/>
  <c r="F528"/>
  <c r="F527" s="1"/>
  <c r="G519"/>
  <c r="F519"/>
  <c r="G515"/>
  <c r="F515"/>
  <c r="F514" s="1"/>
  <c r="F513" s="1"/>
  <c r="G510"/>
  <c r="G509" s="1"/>
  <c r="G508" s="1"/>
  <c r="F510"/>
  <c r="F509" s="1"/>
  <c r="F508" s="1"/>
  <c r="G502"/>
  <c r="F502"/>
  <c r="G498"/>
  <c r="F498"/>
  <c r="G496"/>
  <c r="G495" s="1"/>
  <c r="G494" s="1"/>
  <c r="G493" s="1"/>
  <c r="G492" s="1"/>
  <c r="F496"/>
  <c r="G487"/>
  <c r="G486" s="1"/>
  <c r="F487"/>
  <c r="F486" s="1"/>
  <c r="F476" s="1"/>
  <c r="G477"/>
  <c r="G476" s="1"/>
  <c r="G475" s="1"/>
  <c r="G470"/>
  <c r="G469" s="1"/>
  <c r="F470"/>
  <c r="F448" s="1"/>
  <c r="G466"/>
  <c r="G465" s="1"/>
  <c r="F466"/>
  <c r="F465"/>
  <c r="G455"/>
  <c r="F455"/>
  <c r="G450"/>
  <c r="G448"/>
  <c r="G443"/>
  <c r="G442" s="1"/>
  <c r="F443"/>
  <c r="F442" s="1"/>
  <c r="G435"/>
  <c r="G434" s="1"/>
  <c r="F434"/>
  <c r="F433" s="1"/>
  <c r="F432"/>
  <c r="F428"/>
  <c r="G421"/>
  <c r="G420" s="1"/>
  <c r="G419" s="1"/>
  <c r="F421"/>
  <c r="F420" s="1"/>
  <c r="G416"/>
  <c r="G415" s="1"/>
  <c r="G414" s="1"/>
  <c r="F416"/>
  <c r="G411"/>
  <c r="G406" s="1"/>
  <c r="G405" s="1"/>
  <c r="F411"/>
  <c r="G399"/>
  <c r="F399"/>
  <c r="G392"/>
  <c r="G391" s="1"/>
  <c r="F392"/>
  <c r="F391" s="1"/>
  <c r="F390" s="1"/>
  <c r="F389" s="1"/>
  <c r="G383"/>
  <c r="G382" s="1"/>
  <c r="F383"/>
  <c r="F382" s="1"/>
  <c r="F381" s="1"/>
  <c r="F380" s="1"/>
  <c r="F379" s="1"/>
  <c r="G361"/>
  <c r="F361"/>
  <c r="G355"/>
  <c r="F355"/>
  <c r="G353"/>
  <c r="G352" s="1"/>
  <c r="G348" s="1"/>
  <c r="G347" s="1"/>
  <c r="F353"/>
  <c r="F352" s="1"/>
  <c r="G344"/>
  <c r="F344"/>
  <c r="G343"/>
  <c r="G342" s="1"/>
  <c r="F343"/>
  <c r="F341" s="1"/>
  <c r="G334"/>
  <c r="F333"/>
  <c r="G324"/>
  <c r="G323" s="1"/>
  <c r="F324"/>
  <c r="F323" s="1"/>
  <c r="G305"/>
  <c r="F305"/>
  <c r="G301"/>
  <c r="G300" s="1"/>
  <c r="F301"/>
  <c r="F300" s="1"/>
  <c r="G291"/>
  <c r="G288" s="1"/>
  <c r="F287"/>
  <c r="F286" s="1"/>
  <c r="F285" s="1"/>
  <c r="G277"/>
  <c r="F277"/>
  <c r="F276" s="1"/>
  <c r="G275"/>
  <c r="F275"/>
  <c r="G265"/>
  <c r="G261"/>
  <c r="F261"/>
  <c r="G258"/>
  <c r="G257" s="1"/>
  <c r="G256" s="1"/>
  <c r="F258"/>
  <c r="F257" s="1"/>
  <c r="F256" s="1"/>
  <c r="G253"/>
  <c r="G252" s="1"/>
  <c r="G251" s="1"/>
  <c r="G250" s="1"/>
  <c r="F253"/>
  <c r="F252" s="1"/>
  <c r="F251" s="1"/>
  <c r="F250" s="1"/>
  <c r="G235"/>
  <c r="F235"/>
  <c r="G232"/>
  <c r="G231" s="1"/>
  <c r="F232"/>
  <c r="F231" s="1"/>
  <c r="G229"/>
  <c r="F229"/>
  <c r="G227"/>
  <c r="F227"/>
  <c r="G226"/>
  <c r="G222" s="1"/>
  <c r="F226"/>
  <c r="F222" s="1"/>
  <c r="G211"/>
  <c r="G210" s="1"/>
  <c r="F211"/>
  <c r="F210" s="1"/>
  <c r="G208"/>
  <c r="G207" s="1"/>
  <c r="F208"/>
  <c r="F207" s="1"/>
  <c r="F206" s="1"/>
  <c r="G196"/>
  <c r="G190"/>
  <c r="F190"/>
  <c r="F189" s="1"/>
  <c r="F188" s="1"/>
  <c r="F187" s="1"/>
  <c r="G185"/>
  <c r="G184" s="1"/>
  <c r="G183" s="1"/>
  <c r="F185"/>
  <c r="F184"/>
  <c r="G181"/>
  <c r="G180" s="1"/>
  <c r="F181"/>
  <c r="F180" s="1"/>
  <c r="F179" s="1"/>
  <c r="F178" s="1"/>
  <c r="G175"/>
  <c r="F175"/>
  <c r="G169"/>
  <c r="F169"/>
  <c r="G156"/>
  <c r="G146" s="1"/>
  <c r="G147"/>
  <c r="G140"/>
  <c r="F140"/>
  <c r="G136"/>
  <c r="F136"/>
  <c r="G131"/>
  <c r="G125"/>
  <c r="F125"/>
  <c r="G124"/>
  <c r="F124"/>
  <c r="G113"/>
  <c r="G109" s="1"/>
  <c r="G108" s="1"/>
  <c r="G107" s="1"/>
  <c r="F113"/>
  <c r="F109" s="1"/>
  <c r="F108" s="1"/>
  <c r="F107" s="1"/>
  <c r="G95"/>
  <c r="F95"/>
  <c r="G94"/>
  <c r="G93" s="1"/>
  <c r="G92" s="1"/>
  <c r="F94"/>
  <c r="F93" s="1"/>
  <c r="F92" s="1"/>
  <c r="G88"/>
  <c r="F87"/>
  <c r="F86"/>
  <c r="F83"/>
  <c r="G80"/>
  <c r="F80"/>
  <c r="G78"/>
  <c r="F78"/>
  <c r="G65"/>
  <c r="F65"/>
  <c r="G57"/>
  <c r="F57"/>
  <c r="F54" s="1"/>
  <c r="G55"/>
  <c r="G46"/>
  <c r="F46"/>
  <c r="G43"/>
  <c r="F43"/>
  <c r="G40"/>
  <c r="F40"/>
  <c r="G35"/>
  <c r="G28" s="1"/>
  <c r="F24"/>
  <c r="G22"/>
  <c r="G20"/>
  <c r="F20"/>
  <c r="G16"/>
  <c r="F16"/>
  <c r="G12"/>
  <c r="F12"/>
  <c r="D19" i="5"/>
  <c r="D8"/>
  <c r="G39" i="7" l="1"/>
  <c r="G33" s="1"/>
  <c r="F145"/>
  <c r="G244"/>
  <c r="G572"/>
  <c r="F11"/>
  <c r="F10" s="1"/>
  <c r="G321"/>
  <c r="F532"/>
  <c r="F531" s="1"/>
  <c r="G205"/>
  <c r="G206"/>
  <c r="F526"/>
  <c r="F525" s="1"/>
  <c r="G255"/>
  <c r="G670"/>
  <c r="G669" s="1"/>
  <c r="F670"/>
  <c r="F255"/>
  <c r="G8"/>
  <c r="F53"/>
  <c r="F205"/>
  <c r="G287"/>
  <c r="G286" s="1"/>
  <c r="G285" s="1"/>
  <c r="F342"/>
  <c r="F560"/>
  <c r="G574"/>
  <c r="G573" s="1"/>
  <c r="F615"/>
  <c r="F632"/>
  <c r="F427"/>
  <c r="F321"/>
  <c r="G53"/>
  <c r="G333"/>
  <c r="G615"/>
  <c r="G106"/>
  <c r="F106"/>
  <c r="G168"/>
  <c r="G167" s="1"/>
  <c r="G145"/>
  <c r="G220"/>
  <c r="G396"/>
  <c r="G433"/>
  <c r="F28"/>
  <c r="G54"/>
  <c r="G11"/>
  <c r="F39"/>
  <c r="G77"/>
  <c r="G83"/>
  <c r="G87"/>
  <c r="F183"/>
  <c r="G221"/>
  <c r="F23"/>
  <c r="F77"/>
  <c r="F85"/>
  <c r="G179"/>
  <c r="G189"/>
  <c r="F221"/>
  <c r="F168"/>
  <c r="F167" s="1"/>
  <c r="F230"/>
  <c r="G284"/>
  <c r="G299"/>
  <c r="G332"/>
  <c r="F348"/>
  <c r="G390"/>
  <c r="G432"/>
  <c r="F406"/>
  <c r="F220"/>
  <c r="G234"/>
  <c r="F284"/>
  <c r="F299"/>
  <c r="F332"/>
  <c r="G341"/>
  <c r="G360"/>
  <c r="G381"/>
  <c r="F415"/>
  <c r="F419"/>
  <c r="G427"/>
  <c r="G468"/>
  <c r="G428"/>
  <c r="F559"/>
  <c r="G449"/>
  <c r="F452"/>
  <c r="F454"/>
  <c r="F469"/>
  <c r="F475"/>
  <c r="G514"/>
  <c r="G532"/>
  <c r="G553"/>
  <c r="F567"/>
  <c r="G558"/>
  <c r="G562"/>
  <c r="G560"/>
  <c r="F591"/>
  <c r="F572"/>
  <c r="F571"/>
  <c r="G452"/>
  <c r="G454"/>
  <c r="F495"/>
  <c r="F507"/>
  <c r="F574"/>
  <c r="G578"/>
  <c r="G593"/>
  <c r="G603"/>
  <c r="G634"/>
  <c r="G656"/>
  <c r="F579"/>
  <c r="F594"/>
  <c r="F669"/>
  <c r="C45" i="5"/>
  <c r="G274" i="7" l="1"/>
  <c r="F524"/>
  <c r="F426" s="1"/>
  <c r="G655"/>
  <c r="G633"/>
  <c r="G592"/>
  <c r="G561"/>
  <c r="F578"/>
  <c r="G602"/>
  <c r="G531"/>
  <c r="G380"/>
  <c r="F405"/>
  <c r="F347"/>
  <c r="G178"/>
  <c r="F33"/>
  <c r="G10"/>
  <c r="G166"/>
  <c r="F506"/>
  <c r="G453"/>
  <c r="G552"/>
  <c r="G513"/>
  <c r="F468"/>
  <c r="F166"/>
  <c r="G188"/>
  <c r="F84"/>
  <c r="F76"/>
  <c r="G395"/>
  <c r="F558"/>
  <c r="F414"/>
  <c r="F331"/>
  <c r="G389"/>
  <c r="F177"/>
  <c r="G86"/>
  <c r="G76"/>
  <c r="F573"/>
  <c r="F494"/>
  <c r="F453"/>
  <c r="G359"/>
  <c r="F274"/>
  <c r="G331"/>
  <c r="F22"/>
  <c r="F8"/>
  <c r="G230"/>
  <c r="D29" i="6"/>
  <c r="D28" s="1"/>
  <c r="D27" s="1"/>
  <c r="C29"/>
  <c r="C28" s="1"/>
  <c r="C27" s="1"/>
  <c r="D25"/>
  <c r="D24" s="1"/>
  <c r="D23" s="1"/>
  <c r="C25"/>
  <c r="C24" s="1"/>
  <c r="C23" s="1"/>
  <c r="D19"/>
  <c r="D16" s="1"/>
  <c r="C19"/>
  <c r="C16" s="1"/>
  <c r="D14"/>
  <c r="D11" s="1"/>
  <c r="C14"/>
  <c r="D12"/>
  <c r="C12"/>
  <c r="E52" i="5"/>
  <c r="D51"/>
  <c r="C51"/>
  <c r="E50"/>
  <c r="E49"/>
  <c r="D48"/>
  <c r="E48" s="1"/>
  <c r="C48"/>
  <c r="E47"/>
  <c r="E46"/>
  <c r="D45"/>
  <c r="E45" s="1"/>
  <c r="E44"/>
  <c r="E43"/>
  <c r="E42"/>
  <c r="D41"/>
  <c r="E41" s="1"/>
  <c r="C41"/>
  <c r="E40"/>
  <c r="E39"/>
  <c r="D38"/>
  <c r="C38"/>
  <c r="E37"/>
  <c r="E36"/>
  <c r="E35"/>
  <c r="E34"/>
  <c r="E33"/>
  <c r="D32"/>
  <c r="C32"/>
  <c r="E31"/>
  <c r="E30"/>
  <c r="E29"/>
  <c r="E28"/>
  <c r="D27"/>
  <c r="C27"/>
  <c r="E26"/>
  <c r="E25"/>
  <c r="E24"/>
  <c r="E23"/>
  <c r="E22"/>
  <c r="D21"/>
  <c r="C21"/>
  <c r="E20"/>
  <c r="C19"/>
  <c r="E19" s="1"/>
  <c r="E18"/>
  <c r="D17"/>
  <c r="C17"/>
  <c r="E16"/>
  <c r="E14"/>
  <c r="E13"/>
  <c r="E12"/>
  <c r="E11"/>
  <c r="E10"/>
  <c r="E9"/>
  <c r="C8"/>
  <c r="C11" i="6" l="1"/>
  <c r="E17" i="5"/>
  <c r="E51"/>
  <c r="D22" i="6"/>
  <c r="D10" s="1"/>
  <c r="G551" i="7"/>
  <c r="G322"/>
  <c r="G75"/>
  <c r="F543"/>
  <c r="F165"/>
  <c r="G9"/>
  <c r="G177"/>
  <c r="G379"/>
  <c r="G601"/>
  <c r="F9"/>
  <c r="G394"/>
  <c r="G388" s="1"/>
  <c r="G187"/>
  <c r="G507"/>
  <c r="G526"/>
  <c r="F493"/>
  <c r="G85"/>
  <c r="F75"/>
  <c r="F396"/>
  <c r="G591"/>
  <c r="G165"/>
  <c r="F322"/>
  <c r="D53" i="5"/>
  <c r="D54" s="1"/>
  <c r="E21"/>
  <c r="E27"/>
  <c r="E38"/>
  <c r="C53"/>
  <c r="C54" s="1"/>
  <c r="E32"/>
  <c r="C22" i="6"/>
  <c r="C10" s="1"/>
  <c r="E8" i="5"/>
  <c r="F27" i="7" l="1"/>
  <c r="F492"/>
  <c r="G525"/>
  <c r="G506"/>
  <c r="F395"/>
  <c r="G27"/>
  <c r="G84"/>
  <c r="G550"/>
  <c r="E53" i="5"/>
  <c r="G549" i="7" l="1"/>
  <c r="G524"/>
  <c r="F394"/>
  <c r="F388" l="1"/>
  <c r="G426"/>
  <c r="G543"/>
  <c r="G676" l="1"/>
  <c r="F676"/>
</calcChain>
</file>

<file path=xl/sharedStrings.xml><?xml version="1.0" encoding="utf-8"?>
<sst xmlns="http://schemas.openxmlformats.org/spreadsheetml/2006/main" count="3083" uniqueCount="935">
  <si>
    <t>Наименование показателя</t>
  </si>
  <si>
    <t>Процент исполнения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</si>
  <si>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</si>
  <si>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</si>
  <si>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</si>
  <si>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</si>
  <si>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</si>
  <si>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</si>
  <si>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0104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</si>
  <si>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</si>
  <si>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</si>
  <si>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</si>
  <si>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0106</t>
  </si>
  <si>
    <t>Обеспечение деятельности финансовых, налоговых и таможенных органов и органов финансового (финансово-бюджетного) надзора</t>
  </si>
  <si>
    <t>0107</t>
  </si>
  <si>
    <t xml:space="preserve"> Обеспечение проведения выборов и референдумов</t>
  </si>
  <si>
    <t>0111</t>
  </si>
  <si>
    <t>Резервные фонды</t>
  </si>
  <si>
    <t>0113</t>
  </si>
  <si>
    <t>Другие общегосударственные вопросы</t>
  </si>
  <si>
    <t>0200</t>
  </si>
  <si>
    <t>Национальная оборона</t>
  </si>
  <si>
    <t>0204</t>
  </si>
  <si>
    <t>Мобилизационная подготовка экономики</t>
  </si>
  <si>
    <t>0300</t>
  </si>
  <si>
    <t>Национальная безопасность и правоохранительная деятельность</t>
  </si>
  <si>
    <t>0309</t>
  </si>
  <si>
    <t>Защита населения и территории от последствий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</si>
  <si>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</si>
  <si>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</si>
  <si>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</si>
  <si>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</si>
  <si>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0406</t>
  </si>
  <si>
    <t>Водное хозяйство</t>
  </si>
  <si>
    <t>0408</t>
  </si>
  <si>
    <t>Транспорт</t>
  </si>
  <si>
    <t>0409</t>
  </si>
  <si>
    <t>Дорожное хозяйство</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</si>
  <si>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</si>
  <si>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</si>
  <si>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</si>
  <si>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</si>
  <si>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</si>
  <si>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</si>
  <si>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</si>
  <si>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</si>
  <si>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</si>
  <si>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</si>
  <si>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</si>
  <si>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 xml:space="preserve">Другие вопросы  в области жилищно-коммунального хозяйства </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</si>
  <si>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</si>
  <si>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</si>
  <si>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</si>
  <si>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</si>
  <si>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</si>
  <si>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</si>
  <si>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</si>
  <si>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</si>
  <si>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</si>
  <si>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</si>
  <si>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</si>
  <si>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</si>
  <si>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</si>
  <si>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 xml:space="preserve">Культура </t>
  </si>
  <si>
    <t>0804</t>
  </si>
  <si>
    <t>Другие вопросы  в области культуры, кинематографии</t>
  </si>
  <si>
    <t>1000</t>
  </si>
  <si>
    <t>Социальная политика</t>
  </si>
  <si>
    <t>1001</t>
  </si>
  <si>
    <t>Пенсионное обеспечение</t>
  </si>
  <si>
    <t>1003</t>
  </si>
  <si>
    <t>Социальное обеспечение населения</t>
  </si>
  <si>
    <t>1004</t>
  </si>
  <si>
    <t>Охрана семьи  и детства</t>
  </si>
  <si>
    <t>1100</t>
  </si>
  <si>
    <t>Физическая культура и спорт</t>
  </si>
  <si>
    <t>1101</t>
  </si>
  <si>
    <t xml:space="preserve">Физическая культура </t>
  </si>
  <si>
    <t>1102</t>
  </si>
  <si>
    <t>Массовый спорт</t>
  </si>
  <si>
    <t>1200</t>
  </si>
  <si>
    <t>Средства массовой информации</t>
  </si>
  <si>
    <t>1201</t>
  </si>
  <si>
    <t>Телевидение и радиовещание</t>
  </si>
  <si>
    <t>1202</t>
  </si>
  <si>
    <t>Периодическая печать и издательства</t>
  </si>
  <si>
    <t>1300</t>
  </si>
  <si>
    <t>Обслуживание государственного и муниципального долга</t>
  </si>
  <si>
    <t>1301</t>
  </si>
  <si>
    <t>Обслуживание государственного внутреннего и муниципального долга</t>
  </si>
  <si>
    <t>9800</t>
  </si>
  <si>
    <t>ВСЕГО РАСХОДОВ</t>
  </si>
  <si>
    <t>к решению Благовещенской</t>
  </si>
  <si>
    <t xml:space="preserve">городской Думы </t>
  </si>
  <si>
    <t>тыс. руб.</t>
  </si>
  <si>
    <t>Наименование</t>
  </si>
  <si>
    <t>ВР</t>
  </si>
  <si>
    <t>Приложение № 3</t>
  </si>
  <si>
    <t>Приложение № 4</t>
  </si>
  <si>
    <t>городской Думы</t>
  </si>
  <si>
    <t>тыс.руб</t>
  </si>
  <si>
    <t>Код источника по бюджетной классификации</t>
  </si>
  <si>
    <t xml:space="preserve">План </t>
  </si>
  <si>
    <t xml:space="preserve">Исполнено                   </t>
  </si>
  <si>
    <t>000 01 00 00 00 00 0000 000</t>
  </si>
  <si>
    <t xml:space="preserve">ИСТОЧНИКИ ВНУТРЕННЕГО ФИНАНСИРОВАНИЯ ДЕФИЦИТОВ БЮДЖЕТОВ </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</si>
  <si>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</si>
  <si>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</si>
  <si>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</si>
  <si>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</si>
  <si>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002 01 02 00 00 04 0000 710</t>
  </si>
  <si>
    <t>Получение кредитов от кредитных организаций бюджетами городских округов в валюте Российской Федерации</t>
  </si>
  <si>
    <t>000 01 02 00 00 00 0000 800</t>
  </si>
  <si>
    <t>Погашение кредитов от кредитных организаций в валюте Российской Федерации</t>
  </si>
  <si>
    <t>002 01 02 00 00 04 0000 810</t>
  </si>
  <si>
    <t>Погашение кредитов от кредитных организаций бюджетами городских округов в валюте Российской Федерации</t>
  </si>
  <si>
    <t>000 01 03 00 00 00 0000 000</t>
  </si>
  <si>
    <t>Бюджетные кредиты от других бюджетов бюджетной системы Российской Федерации</t>
  </si>
  <si>
    <t>000 01 03 01 00 00 0000 700</t>
  </si>
  <si>
    <t>Получение бюджетных кредитов от других  бюджетов бюджетной системы Российской Федерации в валюте Российской Федерации</t>
  </si>
  <si>
    <t>002 01 03 01 00 04 0000 710</t>
  </si>
  <si>
    <t>Получение бюджетных кредитов от других  бюджетов бюджетной системы Российской Федерации бюджетами городских округов в валюте Российской Федерации</t>
  </si>
  <si>
    <t>000 01 03 01 00 00 0000 800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</si>
  <si>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</si>
  <si>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002 01 03 01 00 04 0000 810</t>
  </si>
  <si>
    <t>Погашение бюджетами городских округов бюджетных кредитов, полученных от других  бюджетов бюджетной системы Российской Федерации в валюте Российской Федерации</t>
  </si>
  <si>
    <t>000 01 06 00 00 00 0000 000</t>
  </si>
  <si>
    <t>Иные источники внутреннего финансирования дефицитов бюджетов</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</si>
  <si>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</si>
  <si>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</si>
  <si>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</si>
  <si>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</si>
  <si>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</si>
  <si>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</si>
  <si>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</si>
  <si>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</si>
  <si>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004 01 05 02 01 04 0000 510</t>
  </si>
  <si>
    <t>Увеличение прочих остатков денежных средств бюджетов городских округов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</si>
  <si>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</si>
  <si>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</si>
  <si>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</si>
  <si>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</si>
  <si>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</si>
  <si>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</si>
  <si>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004 01 05 02 01 04 0000 610</t>
  </si>
  <si>
    <t>Уменьшение прочих остатков денежных средств бюджетов городских округов</t>
  </si>
  <si>
    <t>Приложение № 1</t>
  </si>
  <si>
    <t xml:space="preserve">к решению Благовещенской </t>
  </si>
  <si>
    <t>(тыс. руб.)</t>
  </si>
  <si>
    <t>Код бюджетной классификации РФ</t>
  </si>
  <si>
    <t>План</t>
  </si>
  <si>
    <t>Исполнено</t>
  </si>
  <si>
    <t xml:space="preserve">Исполнение доходов городского бюджета за 2017 год по кодам классификации доходов бюджетов </t>
  </si>
  <si>
    <t xml:space="preserve">Исполнение расходов городского бюджета за 2017 год по разделам и подразделам классификации расходов бюджетов </t>
  </si>
  <si>
    <t>КБК</t>
  </si>
  <si>
    <t>0703</t>
  </si>
  <si>
    <t>Дополнительное образование детей</t>
  </si>
  <si>
    <t>ПРОФИЦИТ БЮДЖЕТА (со знаком "плюс")                                              ДЕФИЦИТ БЮДЖЕТА (со знаком "минус")</t>
  </si>
  <si>
    <t>Исполнение источников финансирования дефицита городского бюджета за 2017 год по кодам классификации источников финансирования дефицитов бюджетов  
по кодам классификации источников финансирования дефицитов бюджетов</t>
  </si>
  <si>
    <t xml:space="preserve">Приложение № </t>
  </si>
  <si>
    <t>Код главы</t>
  </si>
  <si>
    <t>РПР</t>
  </si>
  <si>
    <t>ЦСР</t>
  </si>
  <si>
    <t>Благовещенская городская Дума</t>
  </si>
  <si>
    <t>001</t>
  </si>
  <si>
    <t>Непрограммные расходы</t>
  </si>
  <si>
    <t>00 0 00 00000</t>
  </si>
  <si>
    <t>Председатель представительного органа муниципального образования</t>
  </si>
  <si>
    <t>00 0 00 00020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</si>
  <si>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</si>
  <si>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</si>
  <si>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00 0 00 00030</t>
  </si>
  <si>
    <t>Обеспечение деятельности Благовещенской городской Думы</t>
  </si>
  <si>
    <t>00 0 00 00050</t>
  </si>
  <si>
    <t>Закупка товаров, работ и услуг для обеспечения государственных(муниципальных) нужд</t>
  </si>
  <si>
    <t>Иные бюджетные ассигнования</t>
  </si>
  <si>
    <t>Компенсация расходов, связанных с депутатской деятельностью</t>
  </si>
  <si>
    <t>00 0 00 00060</t>
  </si>
  <si>
    <t>Финансовое обеспечение поощрений за заслуги перед муниципальным образованием городом Благовещенском</t>
  </si>
  <si>
    <t>00 0 00 80110</t>
  </si>
  <si>
    <t>Социальное обеспечение и иные выплаты населению</t>
  </si>
  <si>
    <t/>
  </si>
  <si>
    <t>Администрация города Благовещенска</t>
  </si>
  <si>
    <t>002</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</si>
  <si>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</si>
  <si>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</si>
  <si>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00 0 00 00010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</si>
  <si>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</si>
  <si>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</si>
  <si>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</si>
  <si>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00 0 00 00070</t>
  </si>
  <si>
    <t>Расходы на выполнение государственных полномочий</t>
  </si>
  <si>
    <t>00 1 00 00000</t>
  </si>
  <si>
    <t>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</si>
  <si>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00 1 00 87290</t>
  </si>
  <si>
    <t>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</si>
  <si>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00 1 00 87360</t>
  </si>
  <si>
    <t>100</t>
  </si>
  <si>
    <t>200</t>
  </si>
  <si>
    <t>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</si>
  <si>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 xml:space="preserve">002 </t>
  </si>
  <si>
    <t>00 1 00 88430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</si>
  <si>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2014-2020 годы"</t>
  </si>
  <si>
    <t>00 1 00  51200</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</si>
  <si>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</si>
  <si>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</si>
  <si>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00 0 00 10590</t>
  </si>
  <si>
    <t>Расходы  на оплату исполнительных документов</t>
  </si>
  <si>
    <t>00 0 00 70020</t>
  </si>
  <si>
    <t>Расходы на исполнение судебных решений</t>
  </si>
  <si>
    <t>00 0 00 70021</t>
  </si>
  <si>
    <t>Капитальные вложения в объекты недвижимого имущества государственной (муниципальной) собственности</t>
  </si>
  <si>
    <t>Иные расходы городского бюджета по выполнению условий соглашений о предоставлении субсидий из областного бюджета</t>
  </si>
  <si>
    <t>00 0 00 70022</t>
  </si>
  <si>
    <t>Муниципальная программа "Развитие информационного общества города Благовещенска на 2015-2020 годы"</t>
  </si>
  <si>
    <t>10 0 00 00000</t>
  </si>
  <si>
    <t>Основное мероприятие "Организация предоставления государственных и муниципальных услуг"</t>
  </si>
  <si>
    <t>10 0 01 00000</t>
  </si>
  <si>
    <t>Расходы на обеспечение деятельности (оказание услуг, выполнение работ) муниципальных организаций (учреждений)</t>
  </si>
  <si>
    <t>10 0 01 10590</t>
  </si>
  <si>
    <t>Предоставление субсидий бюджетным, автономным учреждениям и иным некоммерческим организациям</t>
  </si>
  <si>
    <t>Техническая зашита информации</t>
  </si>
  <si>
    <t>00 0 00 00080</t>
  </si>
  <si>
    <t>Мобилизационная подготовка</t>
  </si>
  <si>
    <t>00 0 00 00090</t>
  </si>
  <si>
    <t>Муниципальная программа "Обеспечение безопасности жизнедеятельности населения и территории города Благовещенска на 2015-2020 годы"</t>
  </si>
  <si>
    <t>08 0 00 00000</t>
  </si>
  <si>
    <t>Подпрограмма "Охрана окружающей среды и обеспечение экологической безопасности населения города Благовещенска"</t>
  </si>
  <si>
    <t>08 4 00 00000</t>
  </si>
  <si>
    <t>Основное мероприятие "Выполнение санитарно-эпидемиологических требований и обеспечение экологической безопасности"</t>
  </si>
  <si>
    <t>08 4 01 00000</t>
  </si>
  <si>
    <t>Расходы по охране объектов незавершенного строительства и объектов в период передачи в муниципальную собственность</t>
  </si>
  <si>
    <t>08 4 01 10640</t>
  </si>
  <si>
    <t>Берегоукрепление и реконструкция набережной р. Амур, г. Благовещенск (в т.ч. проектные работы)</t>
  </si>
  <si>
    <t>08 4 01 40020</t>
  </si>
  <si>
    <t>Муниципальная программа "Развитие транспортной системы города Благовещенска на 2015-2020 годы"</t>
  </si>
  <si>
    <t>02 0 00 00000</t>
  </si>
  <si>
    <t>Подпрограмма "Развитие пассажирского транспорта в городе Благовещенске"</t>
  </si>
  <si>
    <t>02 2 00 00000</t>
  </si>
  <si>
    <t>Основное мероприятие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</si>
  <si>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02 2 01 00000</t>
  </si>
  <si>
    <t>02 2 01 10590</t>
  </si>
  <si>
    <t>Субсидии транспортным предприятиям на компенсацию  выпадающих доходов по тарифам, не обеспечивающим экономически обоснованные  затраты</t>
  </si>
  <si>
    <t>02 2 01 60020</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</si>
  <si>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</si>
  <si>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02 2 01 60030</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</si>
  <si>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</si>
  <si>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02 2 01 60040</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</si>
  <si>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 транспортной инфраструктурой</t>
  </si>
  <si>
    <t>02 2 01 L0270</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</si>
  <si>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</si>
  <si>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</si>
  <si>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02 1 00 00000</t>
  </si>
  <si>
    <t>Основное мероприятие "Развитие улично-дорожной сети города Благовещенска"</t>
  </si>
  <si>
    <t>02 1 01 00000</t>
  </si>
  <si>
    <t>Вдольтрассовый проезд (велосипедный) в районе Новотроицкого шоссе</t>
  </si>
  <si>
    <t>02 1 01 10660</t>
  </si>
  <si>
    <t>Мероприятия государственной программы Амурской области "Развитие транспортной системы Амурской области на 2014-2020 годы", направленные на строительство и ремонт улично-дорожной сети города Благовещенска</t>
  </si>
  <si>
    <t>02 1 01 S7480</t>
  </si>
  <si>
    <t>Капитальный ремонт перекрестка ул.Мухина и ул.Игнатьевское шоссе (в т.ч. проектные работы)</t>
  </si>
  <si>
    <t>02 1 01 40070</t>
  </si>
  <si>
    <t xml:space="preserve">Магистральные улицы Северного планировочного района г.Благовещенска, Амурская область (ул.Шафира, ул.Муравьева-Амурского, ул.Зелёная) </t>
  </si>
  <si>
    <t>02 1 01 40320</t>
  </si>
  <si>
    <t>Строительство дорог в районе "5-й стройки" для обеспечения транспортной инфраструктурой земельных участков, предоставленных многодетным семьям (ул.Придорожная от ул.Центральная до ул.Энтузиастов, ул.Энтузиастов от ул.Придорожная до ул.Театральная, ул.Ромашковая от ул.Центральная до ул.Берёзовая) 1 этап</t>
  </si>
  <si>
    <t>02 1 01 40590</t>
  </si>
  <si>
    <t>Ремонт улично-дорожной сети города Благовещенска</t>
  </si>
  <si>
    <t>02 1 01 60090</t>
  </si>
  <si>
    <t>Муниципальная программа "Экономическое развитие города Благовещенска на 2015-2020 годы"</t>
  </si>
  <si>
    <t>09 0 00 00000</t>
  </si>
  <si>
    <t>Подпрограмма "Развитие туризма в городе Благовещенске"</t>
  </si>
  <si>
    <t>09 1 00 00000</t>
  </si>
  <si>
    <t>Основное мероприятие "Развитие обеспечивающей инфраструктуры муниципальной собственности к туристским объектам"</t>
  </si>
  <si>
    <t>09 1 01 00000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</si>
  <si>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</si>
  <si>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09 1 01 40100</t>
  </si>
  <si>
    <t>Подпрограмма "Развитие малого и среднего предпринимательства в городе Благовещенске"</t>
  </si>
  <si>
    <t>09 2 00 00000</t>
  </si>
  <si>
    <t>Основное мероприятие "Поддержка субъектов малого и среднего предпринимательства"</t>
  </si>
  <si>
    <t>09 2 01 00000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</si>
  <si>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</si>
  <si>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09 2 01 10320</t>
  </si>
  <si>
    <t>Гранты в форме субсидии начинающим субъектам малого предпринимательства</t>
  </si>
  <si>
    <t>09 2 01 80040</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</si>
  <si>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</si>
  <si>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11 0 00 00000</t>
  </si>
  <si>
    <t>Основное мероприятие "Обеспечение мероприятий по землеустройству и землепользованию"</t>
  </si>
  <si>
    <t>11 0 01 00000</t>
  </si>
  <si>
    <t>Организация выполнения кадастровых работ и государственного кадастрового учета в отношении земельных участков для муниципальных нужд</t>
  </si>
  <si>
    <t>11 0 01 10240</t>
  </si>
  <si>
    <t>Основное мероприятие "Обеспечение мероприятий по градостроительной деятельности"</t>
  </si>
  <si>
    <t>11 0 02 00000</t>
  </si>
  <si>
    <t>Обеспечение мероприятий по ведению информационной системы обеспечения градостроительной деятельности, осуществляемой на территории города Благовещенска</t>
  </si>
  <si>
    <t>11 0 02 10300</t>
  </si>
  <si>
    <t>Организация деятельности, направленной на подготовку внесения изменений в правила землепользования и застройки, подготовку нормативов градостроительного проектирования и документации по планировке территории</t>
  </si>
  <si>
    <t>11 0 02 10500</t>
  </si>
  <si>
    <t xml:space="preserve">Жилищно-коммунальное хозяйство </t>
  </si>
  <si>
    <t xml:space="preserve">Жилищное  хозяйство </t>
  </si>
  <si>
    <t>Муниципальная программа "Обеспечение доступным и комфортным жильем населения города Благовещенска на 2015-2020 годы"</t>
  </si>
  <si>
    <t>01 0 00 00000</t>
  </si>
  <si>
    <t>Подпрограмма "Переселение граждан из аварийного жилищного фонда на территории города Благовещенска"</t>
  </si>
  <si>
    <t>01 1 00 00000</t>
  </si>
  <si>
    <t>Основное мероприятие "Обеспечение мероприятий по переселению граждан из аварийного жилищного фонда"</t>
  </si>
  <si>
    <t>01 1 01 00000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</si>
  <si>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жильём населения Амурской области на 2014-2020 годы"</t>
  </si>
  <si>
    <t>01 1 01 09502</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</si>
  <si>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 и прочие расходы"</t>
  </si>
  <si>
    <t>01 4 00 00000</t>
  </si>
  <si>
    <t>Основное мероприятие "Финансирование расходов на реализацию мероприятий программы и обеспечение деятельности учреждения, осуществляющего функции в жилищной сфере"</t>
  </si>
  <si>
    <t>01 4 01 00000</t>
  </si>
  <si>
    <t>Содержание и ремонт муниципального жилья</t>
  </si>
  <si>
    <t>01 4 01 60010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</si>
  <si>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</si>
  <si>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03 0 00 00000</t>
  </si>
  <si>
    <t>Подпрограмма "Повышение качества и надежности жилищно-коммунального обслуживания населения, обеспечение доступности коммунальных услуг"</t>
  </si>
  <si>
    <t>03 1 00 00000</t>
  </si>
  <si>
    <t>Основное мероприятие "Реализация мероприятий по обеспечению благоприятных и безопасных условий проживания граждан в многоквартирных домах"</t>
  </si>
  <si>
    <t>03 1 03 00000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</si>
  <si>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</si>
  <si>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03 1 03 60130</t>
  </si>
  <si>
    <t>Подпрограмма "Капитальный ремонт жилищного фонда города Благовещенска"</t>
  </si>
  <si>
    <t>03 3 00 00000</t>
  </si>
  <si>
    <t>Основное мероприятие "Обеспечение мероприятий по капитальному ремонту общего имущества в многоквартирных домах"</t>
  </si>
  <si>
    <t>03 3 01 00000</t>
  </si>
  <si>
    <t>Капитальный ремонт жилищного фонда г.Благовещенска</t>
  </si>
  <si>
    <t>03 3 01 10220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</si>
  <si>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</si>
  <si>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</si>
  <si>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Основное мероприятие "Организация на территории городского округа тепло-, водо-, электро-, газоснабжения и водоотведения"</t>
  </si>
  <si>
    <t>03 1 01 00000</t>
  </si>
  <si>
    <t>Строительство водопроводных сетей в районе «5 стройка»</t>
  </si>
  <si>
    <t>03 1 01 40090</t>
  </si>
  <si>
    <t xml:space="preserve">Строительство мусороперерабатывающего комплекса "БлагЭко" в г.Благовещенске. (II очередь), Амурская область </t>
  </si>
  <si>
    <t>03 1 01 40110</t>
  </si>
  <si>
    <t>Инженерная инфраструктура объектов Северного планировочного района г. Благовещенска I этап (в том числе проектные работы)</t>
  </si>
  <si>
    <t>03 1 01 40190</t>
  </si>
  <si>
    <t>Мероприятия государственной программы Амурской области "Модернизация жилищно-коммунального комплекса, энергосбережения и повышение энергетической эффективности в Амурской области на 2014-2020 годы", направленные на капитальный ремонт и замену оборудования коммунальной инфраструктуры</t>
  </si>
  <si>
    <t>03 1 01 S7400</t>
  </si>
  <si>
    <t xml:space="preserve">Благоустройство </t>
  </si>
  <si>
    <t>Подпрограмма "Благоустройство территории города Благовещенска"</t>
  </si>
  <si>
    <t>03 4 00 00000</t>
  </si>
  <si>
    <t>Основное мероприятие "Организация работ по повышению благоустроенности территории города Благовещенска"</t>
  </si>
  <si>
    <t>03 4 01 00000</t>
  </si>
  <si>
    <t>Общественный туалет в г.Благовещенске (в т.ч. проектные работы)</t>
  </si>
  <si>
    <t>03 4 01 40640</t>
  </si>
  <si>
    <t>Муниципальная программа "Формирование современной городской среды на территории города Благовещенска на 2017 год"</t>
  </si>
  <si>
    <t>13 0 00 00000</t>
  </si>
  <si>
    <t>Основное мероприятие "Реализация мероприятий в рамках приоритетного проекта "Формирование комфортной городской среды"</t>
  </si>
  <si>
    <t>13 0 01 00000</t>
  </si>
  <si>
    <t>Формирование современной городской среды (благоустройство дворовых и общественных территорий)</t>
  </si>
  <si>
    <t>13 0 01 L5550</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</si>
  <si>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</si>
  <si>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</si>
  <si>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Основное мероприятие "Финансовое обеспечение исполнения функций технического заказчика по объектам капитального строительства муниципальной собственности"</t>
  </si>
  <si>
    <t>11 0 03 00000</t>
  </si>
  <si>
    <t>11 0 03 10590</t>
  </si>
  <si>
    <t xml:space="preserve">Молодежная политика  </t>
  </si>
  <si>
    <t>Муниципальная программа "Развитие потенциала молодежи города Благовещенска на 2015-2020 годы"</t>
  </si>
  <si>
    <t>07 0 00 00000</t>
  </si>
  <si>
    <t>Основное мероприятие "Реализация мер в области муниципальной молодежной политики"</t>
  </si>
  <si>
    <t>07 0 01 00000</t>
  </si>
  <si>
    <t>Организация и  проведение мероприятий по работе с молодежью</t>
  </si>
  <si>
    <t>07 0 01 10180</t>
  </si>
  <si>
    <t>Выплата премий активной и талантливой молодежи</t>
  </si>
  <si>
    <t>07 0 01 10560</t>
  </si>
  <si>
    <t>Основное мероприятие "Организация деятельности  по работе с молодежью на территории городского округа"</t>
  </si>
  <si>
    <t>07 0 02 00000</t>
  </si>
  <si>
    <t>07 0 02 10590</t>
  </si>
  <si>
    <t>Доплаты к пенсиям муниципальных служащих</t>
  </si>
  <si>
    <t>00 0 00 80120</t>
  </si>
  <si>
    <t>Дополнительное материальное обеспечение ветеранов культуры, искусства и спорта</t>
  </si>
  <si>
    <t>00 0 00 80080</t>
  </si>
  <si>
    <t>Предоставление мер социальной поддержки гражданам, награжденным званием "Почётный гражданин города Благовещенска"</t>
  </si>
  <si>
    <t>00 0 00 80090</t>
  </si>
  <si>
    <t xml:space="preserve">Мероприятия  в области социальной политики </t>
  </si>
  <si>
    <t>00 0 00 80130</t>
  </si>
  <si>
    <t>Расходы на финансирование муниципального гранта</t>
  </si>
  <si>
    <t>00 0 00 80140</t>
  </si>
  <si>
    <t xml:space="preserve">Физическая культура и спорт </t>
  </si>
  <si>
    <t>Муниципальная программа "Развитие физической культуры и спорта в городе Благовещенске на 2015-2020 годы"</t>
  </si>
  <si>
    <t>06 0 00 00000</t>
  </si>
  <si>
    <t>Основное мероприятие "Организация деятельности муниципальных учреждений в сфере физической культуры и спорта"</t>
  </si>
  <si>
    <t>06 0 01 00000</t>
  </si>
  <si>
    <t>06 0 01 10590</t>
  </si>
  <si>
    <t>Основное мероприятие "Развитие и поддержка физической культуры и спорта на территории городского округа"</t>
  </si>
  <si>
    <t>06 0 03 00000</t>
  </si>
  <si>
    <t>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"Доступная среда" на 2011-2020 годы</t>
  </si>
  <si>
    <t>06 0 03 L0270</t>
  </si>
  <si>
    <t>Основное мероприятие "Развитие инфраструктуры и материально-технической базы для занятия физической культурой и спортом"</t>
  </si>
  <si>
    <t>06 0 02 00000</t>
  </si>
  <si>
    <t>Совершенствование материально-технической базы для занятий физической культурой и спортом в городе Благовещенске</t>
  </si>
  <si>
    <t>06 0 02 10120</t>
  </si>
  <si>
    <t>Развитие массовой физкультурно-оздоровительной и спортивной работы с населением</t>
  </si>
  <si>
    <t>06 0 03 10130</t>
  </si>
  <si>
    <t>Проведение городских спортивно-массовых мероприятий - День Здоровья: «Кросс»,  «Азимут», «Оранжевый Мяч», «Лыжня»</t>
  </si>
  <si>
    <t>06 0 03 10140</t>
  </si>
  <si>
    <t xml:space="preserve">Развитие и поддержка  спорта высших достижений </t>
  </si>
  <si>
    <t>06 0 03 10150</t>
  </si>
  <si>
    <t>Создание условий для развития физической культуры и спорта  среди лиц с ограниченными физическими возможностями здоровья</t>
  </si>
  <si>
    <t>06 0 03 10160</t>
  </si>
  <si>
    <t>Средства массовой  информации</t>
  </si>
  <si>
    <t>Основное мероприятие "Развитие муниципальных средств массовой информации"</t>
  </si>
  <si>
    <t>10 0 02 00000</t>
  </si>
  <si>
    <t>10 0 02 10590</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</si>
  <si>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</si>
  <si>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10 0 02 60220</t>
  </si>
  <si>
    <t>Обслуживание  государственного и муниципального долга</t>
  </si>
  <si>
    <t>Процентные платежи по муниципальному долгу</t>
  </si>
  <si>
    <t>00 0 00 70010</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</si>
  <si>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</si>
  <si>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</si>
  <si>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</si>
  <si>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</si>
  <si>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Резервный фонд администрации города Благовещенска</t>
  </si>
  <si>
    <t>00 0 00 20010</t>
  </si>
  <si>
    <t>00 0 00  20010</t>
  </si>
  <si>
    <t xml:space="preserve">Управление ЖКХ администрации города Благовещенска </t>
  </si>
  <si>
    <t>005</t>
  </si>
  <si>
    <t>Расходы на осуществление мероприятий по отлову и содержанию безнадзорных животных, обитающих на территории городского округа</t>
  </si>
  <si>
    <t>08 4 01 10560</t>
  </si>
  <si>
    <t>Осуществление государственных  полномочий по организации проведения мероприятий по регулированию численности безнадзорных животных по мероприятиям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</si>
  <si>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08 4 01 69700</t>
  </si>
  <si>
    <t>02 1 01 L0270</t>
  </si>
  <si>
    <t>Субсидии казенным предприятиям на возмещение затрат, связанных с выполнением заказа по содержанию и ремонту улично-дорожной сети</t>
  </si>
  <si>
    <t>02 1 01 60070</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</si>
  <si>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</si>
  <si>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02 1 01 60100</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</si>
  <si>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</si>
  <si>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02 1 01 60300</t>
  </si>
  <si>
    <t>Проведение капитального ремонта и ремонта дворовых территорий многоквартирных домов, проездов к дворовым территориям многоквартирных домов, устройство детских и спортивных площадок на дворовых территориях многоквартирных домов</t>
  </si>
  <si>
    <t>03 4 01 60110</t>
  </si>
  <si>
    <t>Обеспечение мероприятий по сносу аварийных домов</t>
  </si>
  <si>
    <t>01 1 01 10490</t>
  </si>
  <si>
    <t>Основное мероприятие "Поддержка организаций, предоставляющих жилищно-коммунальные услуги населению"</t>
  </si>
  <si>
    <t>03 1 02 00000</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</si>
  <si>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</si>
  <si>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03 1 02 60120</t>
  </si>
  <si>
    <t>Субсидии на осуществление капитальных вложений в объекты муниципальной собственности</t>
  </si>
  <si>
    <t>03 1 02 40630</t>
  </si>
  <si>
    <t>Расходы на организацию проведения конкурсов по отбору управляющих организаций</t>
  </si>
  <si>
    <t>03 1 03 60140</t>
  </si>
  <si>
    <t>Закупка товаров, работ и услуг для обеспечения  государственных(муниципальных) нужд</t>
  </si>
  <si>
    <t>Финансовое обеспечение государственных полномочий по компенсации выпадающих доходов теплоснабжающих организаций,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Амурской области «Модернизация жилищно – коммунального комплекса, энергосбережение и повышение энергетической эффективности в Амурской области на 2014–2020 годы»</t>
  </si>
  <si>
    <t>00 1 00 87120</t>
  </si>
  <si>
    <t>Выполнение работ по актуализации схемы теплоснабжения города Благовещенска</t>
  </si>
  <si>
    <t>03 1 01 10651</t>
  </si>
  <si>
    <t>Субсидии юридическим лицам, предоставляющим населению услуги в отделениях бань</t>
  </si>
  <si>
    <t>03 1 02 60150</t>
  </si>
  <si>
    <t>Оплата услуг по поставке электроэнергии на  уличное  освещение</t>
  </si>
  <si>
    <t>03 4 01 60170</t>
  </si>
  <si>
    <t xml:space="preserve">Прочие мероприятия по  благоустройству  городского округа </t>
  </si>
  <si>
    <t>03 4 01 60210</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</si>
  <si>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</si>
  <si>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03 4 01 60290</t>
  </si>
  <si>
    <t>Субсидии казенным предприятиям на возмещение затрат, связанных с выполнением заказа по содержанию муниципальных сетей наружного освещения и световых устройств</t>
  </si>
  <si>
    <t>03 4 01 60320</t>
  </si>
  <si>
    <t>Субсидии казенным предприятиям на возмещение затрат, связанных с выполнением заказа по содержанию озелененных территорий общего пользования города Благовещенска</t>
  </si>
  <si>
    <t>03 4 01 60330</t>
  </si>
  <si>
    <t>Ликвидация последствий разлива мазута в районе ул.Амурская,2-ул.Первомайская,66-ул.Горького,1 в кварталах 98, 103 города Благовещенск Амурской области (проектные работы)</t>
  </si>
  <si>
    <t>08 4 01 10630</t>
  </si>
  <si>
    <t>Субсидии юридическим лицам на возмещение затрат, связанных с выполнением работ по содержанию санитарной службы и мест захоронения</t>
  </si>
  <si>
    <t>08 4 01 60260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</si>
  <si>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</si>
  <si>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</si>
  <si>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03 5 00 00000</t>
  </si>
  <si>
    <t>Основное мероприятие "Организация деятельности в сфере жилищно-коммунального хозяйства"</t>
  </si>
  <si>
    <t>03 5 01 00000</t>
  </si>
  <si>
    <t>03 5 01 00070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</si>
  <si>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</si>
  <si>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</si>
  <si>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</si>
  <si>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</si>
  <si>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</si>
  <si>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08 1 00 00000</t>
  </si>
  <si>
    <t>Основное мероприятие "Организация противодействия терроризму и преступности на территории города Благовещенска"</t>
  </si>
  <si>
    <t>08 1 01 00000</t>
  </si>
  <si>
    <t>Обновление и укрепление материально-технической базы АПК «Безопасный город»  и комплексной системы экстренного оповещения населения</t>
  </si>
  <si>
    <t>08 1 01 10330</t>
  </si>
  <si>
    <t>Обеспечение  функционирования АПК "Безопасный город" и комплексной системы экстренного оповещения населения</t>
  </si>
  <si>
    <t>08 1  01 10340</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</si>
  <si>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</si>
  <si>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08 1 01 11590</t>
  </si>
  <si>
    <t>Подпрограмма  "Обеспечение безопасности людей на водных объектах, охраны их жизни и здоровья на территории города Благовещенска"</t>
  </si>
  <si>
    <t>08 2 00 00000</t>
  </si>
  <si>
    <t>Основное мероприятие "Организация мероприятий в сфере  обеспечения безопасности   людей на водных объектах"</t>
  </si>
  <si>
    <t>08 2 01 00000</t>
  </si>
  <si>
    <t xml:space="preserve">Обеспечение и проведение мероприятий  по профилактической работе по вопросам  безопасного поведения на воде                                      </t>
  </si>
  <si>
    <t>08 2 01 10360</t>
  </si>
  <si>
    <t>Обеспечение безопасности, охраны жизни и здоровья населения в местах массового отдыха на водных объектах города Благовещенска</t>
  </si>
  <si>
    <t>08 2 01 10380</t>
  </si>
  <si>
    <t>Обеспечение  и проведение мероприятий по созданию спасательных постов</t>
  </si>
  <si>
    <t>08 2 01 10390</t>
  </si>
  <si>
    <t>Подпрограмма "Обеспечение первичных   мер  пожарной безопасности на территории города Благовещенска"</t>
  </si>
  <si>
    <t>08 3 00 00000</t>
  </si>
  <si>
    <t>Основное мероприятие "Осуществление мероприятий по выполнению требований пожарной безопасности"</t>
  </si>
  <si>
    <t>08 3 01 00000</t>
  </si>
  <si>
    <t>Предупреждение  пожаров в границах городского округа</t>
  </si>
  <si>
    <t>08 3 01 10420</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</si>
  <si>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 – 2020 годы»</t>
  </si>
  <si>
    <t>08 5 00 00000</t>
  </si>
  <si>
    <t>Основное мероприятие "Организация управления системой обеспечения безопасности жизнедеятельности населения и территории"</t>
  </si>
  <si>
    <t>08 5 01 00000</t>
  </si>
  <si>
    <t>08 5  01 10590</t>
  </si>
  <si>
    <t>08 5 01 10590</t>
  </si>
  <si>
    <t>Управление образования администрации города Благовещенска</t>
  </si>
  <si>
    <t>007</t>
  </si>
  <si>
    <t>Дошкольное  образование</t>
  </si>
  <si>
    <t>Муниципальная программа "Развитие образования города Благовещенска на 2015-2020 годы"</t>
  </si>
  <si>
    <t>04 0 00 00000</t>
  </si>
  <si>
    <t>Подпрограмма "Развитие дошкольного, общего и дополнительного  образования детей"</t>
  </si>
  <si>
    <t>04 1 00 00000</t>
  </si>
  <si>
    <t>Основное мероприятие "Обеспечение  реализации программ дошкольного, начального, основного, среднего  и дополнительного  образования"</t>
  </si>
  <si>
    <t>04 1 01 00000</t>
  </si>
  <si>
    <t>04 1 01 10590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</si>
  <si>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</si>
  <si>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04 1  01 88500</t>
  </si>
  <si>
    <t>600</t>
  </si>
  <si>
    <t>Основное мероприятие "Развитие инфраструктуры  дошкольного и общего образования"</t>
  </si>
  <si>
    <t>04  1 02 00000</t>
  </si>
  <si>
    <t>Создание в образовательных организациях  условий для получения  детьми - инвалидами качественного образования в рамках осуществления мероприятий государственной программы Российской Федерации "Доступная среда" на 2011-2020 годы</t>
  </si>
  <si>
    <t>04 1 02 L0270</t>
  </si>
  <si>
    <t>Подпрограмма  "Обеспечение реализации муниципальной программы "Развитие образования города Благовещенска на 2015 -2020 годы" и прочие мероприятия в области образования"</t>
  </si>
  <si>
    <t>04 3 00 00000</t>
  </si>
  <si>
    <t>Основное мероприятие "Развитие, поддержка и совершенствование системы кадрового потенциала педагогического корпуса"</t>
  </si>
  <si>
    <t>04 3 02 00000</t>
  </si>
  <si>
    <t>Развитие кадрового потенциала муниципальных организаций (учреждений)</t>
  </si>
  <si>
    <t>04 3 02 10020</t>
  </si>
  <si>
    <t xml:space="preserve">Единовременные социальные пособия работникам муниципальных образовательных учреждений </t>
  </si>
  <si>
    <t>04 3 02 10610</t>
  </si>
  <si>
    <t xml:space="preserve">Общее образование </t>
  </si>
  <si>
    <t xml:space="preserve">Организация подвоза обучающихся в муниципальных образовательных организациях, проживающих в отдаленных населенных пунктах </t>
  </si>
  <si>
    <t>04 1 01 10570</t>
  </si>
  <si>
    <t xml:space="preserve">Премия одаренным  детям, обучающимся в образовательных организациях   города Благовещенска </t>
  </si>
  <si>
    <t>04 1 01 10580</t>
  </si>
  <si>
    <t xml:space="preserve">Предоставление бесплатного питания детям из малообеспеченных семей, обучающихся  в муниципальных общеобразовательных организациях города Благовещенска </t>
  </si>
  <si>
    <t>04 1 01 10600</t>
  </si>
  <si>
    <t>04 1 01 88500</t>
  </si>
  <si>
    <t xml:space="preserve">Капитальные вложения в объекты муниципальной собственности  </t>
  </si>
  <si>
    <t>04 1 02 40010</t>
  </si>
  <si>
    <t>Обновление и укрепление материально-технической базы муниципальных организаций (учреждений)</t>
  </si>
  <si>
    <t>04 1 02 10010</t>
  </si>
  <si>
    <t>Модернизация систем дополнительного образования</t>
  </si>
  <si>
    <t>04  1 02 87610</t>
  </si>
  <si>
    <t>Подпрограмма  "Развитие системы защиты прав детей"</t>
  </si>
  <si>
    <t>04 2 00 00000</t>
  </si>
  <si>
    <t>Основное мероприятие "Организация  и обеспечение проведения оздоровительной кампании детей"</t>
  </si>
  <si>
    <t>04 2 02 00000</t>
  </si>
  <si>
    <t>Проведение  мероприятий  по организации отдыха детей в каникулярное время</t>
  </si>
  <si>
    <t>04 2 02 10040</t>
  </si>
  <si>
    <t>Частичная оплата стоимости путевок  для детей работающих граждан в организации отдыха и оздоровления детей в каникулярное время</t>
  </si>
  <si>
    <t>04 2 02 80010</t>
  </si>
  <si>
    <t>Частичная оплата стоимости путевок для детей работающих граждан в организации отдыха и оздоровления детей в каникулярное время  на условиях софинансирования мероприятия  подпрограммы "Развитие системы защиты прав детей"  государственной программы  "Развитие образования Амурской области на 2014 – 2020 годы"</t>
  </si>
  <si>
    <t>04 2 02 S7500</t>
  </si>
  <si>
    <t>Основное мероприятие "Реализация прав и гарантий на государственную поддержку отдельных категорий граждан"</t>
  </si>
  <si>
    <t>04 2 01 00000</t>
  </si>
  <si>
    <t>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</si>
  <si>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04 2 01 87300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</si>
  <si>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</si>
  <si>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Основное мероприятие "Организация деятельности в сфере образования"</t>
  </si>
  <si>
    <t>04 3 01 00000</t>
  </si>
  <si>
    <t>04 3 01 00070</t>
  </si>
  <si>
    <t>04 3 01 10590</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</si>
  <si>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</si>
  <si>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</si>
  <si>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04 1 01 87250</t>
  </si>
  <si>
    <t>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</si>
  <si>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04 2 01 11020</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</si>
  <si>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</si>
  <si>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04 2 01 70000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</si>
  <si>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</si>
  <si>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04 2  01 87700</t>
  </si>
  <si>
    <t xml:space="preserve">Управление  культуры администрации города Благовещенска </t>
  </si>
  <si>
    <t>008</t>
  </si>
  <si>
    <t>Муниципальная программа "Развитие и сохранение культуры в городе  Благовещенске на 2015-2020 годы"</t>
  </si>
  <si>
    <t>05 0 00 00000</t>
  </si>
  <si>
    <t>Подпрограмма " Дополнительное образование детей в сфере культуры"</t>
  </si>
  <si>
    <t>05 2 00 00000</t>
  </si>
  <si>
    <t>Основное мероприятие "Организация дополнительного образования детей в сфере культуры"</t>
  </si>
  <si>
    <t>05 2 01 00000</t>
  </si>
  <si>
    <t>Участие одаренных детей в конкурсах, фестивалях, выставках различных уровней</t>
  </si>
  <si>
    <t>05 2  01 10090</t>
  </si>
  <si>
    <t>05 2 01 10590</t>
  </si>
  <si>
    <t xml:space="preserve">Культура, кинематография </t>
  </si>
  <si>
    <t>Подпрограмма"Библиотечное обслуживание"</t>
  </si>
  <si>
    <t>05 3 00 00000</t>
  </si>
  <si>
    <t>Основное мероприятие "Организация  деятельности библиотек"</t>
  </si>
  <si>
    <t>05 3 01 00000</t>
  </si>
  <si>
    <t>Обеспечение беспрепятственного  доступа к объектам социальной инфраструктуры и услуг, создание условий социокультурной адаптации инвалидов и мобильных групп населения на условиях софинансирования мероприятия государственной программы Российской Федерации "Доступная среда" на 2011-2020 годы</t>
  </si>
  <si>
    <t>05 3 01 L0270</t>
  </si>
  <si>
    <t>05 3 01 10590</t>
  </si>
  <si>
    <t>Подпрограмма  "Народное творчество и культурно-досуговая деятельность"</t>
  </si>
  <si>
    <t>05 4 00 00000</t>
  </si>
  <si>
    <t>Основное мероприятие "Организация культурно-досуговой деятельности и народного творчества"</t>
  </si>
  <si>
    <t>05 4 01 00000</t>
  </si>
  <si>
    <t>05 4 01 10590</t>
  </si>
  <si>
    <t>Подпрограмма "Историко-культурное наследие"</t>
  </si>
  <si>
    <t>05 1 00 00000</t>
  </si>
  <si>
    <t>Основное мероприятие "Обеспечение сохранности объектов историко-культурного наследия"</t>
  </si>
  <si>
    <t>05 1 01 00000</t>
  </si>
  <si>
    <t>Работы по сохранению объектов историко-культурного наследия</t>
  </si>
  <si>
    <t>05 1 01 10070</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</si>
  <si>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</si>
  <si>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05 5 00 00000</t>
  </si>
  <si>
    <t>Основное мероприятие "Организация деятельности в сфере культуры"</t>
  </si>
  <si>
    <t>05 5 01 00000</t>
  </si>
  <si>
    <t>05 5 01 00070</t>
  </si>
  <si>
    <t>800</t>
  </si>
  <si>
    <t>05  5 01 10590</t>
  </si>
  <si>
    <t>Основное мероприятие "Реализация мероприятий по развитию и сохранению культуры в городе Благовещенске"</t>
  </si>
  <si>
    <t>05 5 02 00000</t>
  </si>
  <si>
    <t>Поддержка творческих инициатив в сфере культуры города Благовещенска</t>
  </si>
  <si>
    <t>05 5 02 80020</t>
  </si>
  <si>
    <t>Комитет по управлению имуществом муниципального образования города Благовещенска</t>
  </si>
  <si>
    <t>012</t>
  </si>
  <si>
    <t>01 4 01 10590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</si>
  <si>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</si>
  <si>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"Энергосбережение и повышение энергетической эффективности в городе Благовещенске"</t>
  </si>
  <si>
    <t>03 2 00 00000</t>
  </si>
  <si>
    <t>Основное мероприятие "Обеспечение энергоэффективности в бюджетной и жилищно-коммунальной сферах экономики города Благовещенска"</t>
  </si>
  <si>
    <t>03 2 01 00000</t>
  </si>
  <si>
    <t>Государственная регистрация права муниципальной  собственности на  выявленные  бесхозяйные объекты  инженерной инфраструктуры</t>
  </si>
  <si>
    <t>03 2 01 60230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</si>
  <si>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жильём населения Амурской области на 2014-2020 годы"</t>
  </si>
  <si>
    <t>01 1 01 S9602</t>
  </si>
  <si>
    <t>Исполнение обязательств по уплате взносов на капитальный ремонт общего имущества в многоквартирных домах, жилые и нежилые помещения в которых находятся в муниципальной собственности</t>
  </si>
  <si>
    <t>03 3 01 10550</t>
  </si>
  <si>
    <t>Подпрограмма "Улучшение жилищных условий работников муниципальных организаций города Благовещенска"</t>
  </si>
  <si>
    <t>01 2 00 00000</t>
  </si>
  <si>
    <t xml:space="preserve">Основное мероприятие "Обеспечение доступности приобретения (строительства) жилья для работников муниципальных организаций" </t>
  </si>
  <si>
    <t>01 2 01 00000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</si>
  <si>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</si>
  <si>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 xml:space="preserve">1003 </t>
  </si>
  <si>
    <t>01 2 01 80070</t>
  </si>
  <si>
    <t>Подпрограмма "Обеспечение жильём молодых семей"</t>
  </si>
  <si>
    <t>01 3 00 00000</t>
  </si>
  <si>
    <t>Основное мероприятие "Реализация мероприятий по улучшению жилищных условий молодых семей"</t>
  </si>
  <si>
    <t>01 3 01 00000</t>
  </si>
  <si>
    <t>Предоставление молодым семьям социальных выплат на приобретение (строительство) жилья в рамках подпрограммы "Обеспечение жильём молодых семей" федеральной целевой программы "Жилище" на 2015-2020 годы</t>
  </si>
  <si>
    <t>01 3 01 L0200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</si>
  <si>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Амурской области "Обеспечение доступным и качественным жильем населения Амурской области на 2014-2020 годы"</t>
  </si>
  <si>
    <t>00 1 00 R0820</t>
  </si>
  <si>
    <t>400</t>
  </si>
  <si>
    <t xml:space="preserve">Контрольно-счетная палата города Благовещенска </t>
  </si>
  <si>
    <t>018</t>
  </si>
  <si>
    <t>Избирательная  комиссия муниципального  образования города Благовещенска</t>
  </si>
  <si>
    <t>020</t>
  </si>
  <si>
    <t>Обеспечение  проведения выборов и референдумов</t>
  </si>
  <si>
    <t>Проведение  выборов   органов местного самоуправления</t>
  </si>
  <si>
    <t>00 0 00 00100</t>
  </si>
  <si>
    <t>ВСЕГО</t>
  </si>
  <si>
    <t>Уточненный план</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</si>
  <si>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</si>
  <si>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</si>
  <si>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</si>
  <si>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</si>
  <si>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</si>
  <si>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</si>
  <si>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</si>
  <si>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</si>
  <si>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</si>
  <si>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</si>
  <si>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</si>
  <si>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</si>
  <si>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182 1 01 02020 01 2200 110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</si>
  <si>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(проценты по соответствующему платежу)</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</si>
  <si>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</si>
  <si>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</si>
  <si>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182 1 01 02020 01 4000 110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</si>
  <si>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</si>
  <si>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</si>
  <si>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</si>
  <si>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</si>
  <si>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</si>
  <si>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</si>
  <si>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</si>
  <si>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</si>
  <si>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</si>
  <si>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</si>
  <si>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</si>
  <si>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</si>
  <si>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</si>
  <si>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</si>
  <si>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</si>
  <si>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</si>
  <si>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</si>
  <si>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182 1 05 02010 02 2100 110</t>
  </si>
  <si>
    <t>Единый налог на вмененный доход для отдельных видов деятельности (пени по соответствующему платежу)</t>
  </si>
  <si>
    <t>182 1 05 02010 02 2200 110</t>
  </si>
  <si>
    <t>Единый налог на вмененный доход для отдельных видов деятельности (проценты по соответствующему платежу)</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</si>
  <si>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</si>
  <si>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</si>
  <si>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182 1 05 02010 02 4000 110</t>
  </si>
  <si>
    <t>Единый налог на вмененный доход для отдельных видов деятельности (прочие поступления)</t>
  </si>
  <si>
    <t>182 1 05 02020 02 1000 110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</si>
  <si>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</si>
  <si>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</si>
  <si>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</si>
  <si>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</si>
  <si>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</si>
  <si>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</si>
  <si>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</si>
  <si>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182 1 05 03010 01 2100 110</t>
  </si>
  <si>
    <t>Единый сельскохозяйственный налог (пени по соответствующему платежу)</t>
  </si>
  <si>
    <t>182 1 05 03010 01 3000 110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</si>
  <si>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</si>
  <si>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182 1 05 04010 02 1000 110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</si>
  <si>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</si>
  <si>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182 1 05 04010 02 2100 110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</si>
  <si>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</si>
  <si>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182 1 06 01020 04 1000 110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</si>
  <si>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</si>
  <si>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</si>
  <si>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</si>
  <si>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182 1 06 01020 04 3000 110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</si>
  <si>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</si>
  <si>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182 1 06 01020 04 5000 110</t>
  </si>
  <si>
    <t>Налог на имущество физических лиц, взимаемый по ставкам, применяемым к объектам налогообложения,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</si>
  <si>
    <t>182 1 06 06032 04 1000 110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</si>
  <si>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</si>
  <si>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182 1 06 06032 04 2100 110</t>
  </si>
  <si>
    <t>Земельный налог с организаций, обладающих земельным участком, расположенным в границах городских округов (пени по соответствующему платежу)</t>
  </si>
  <si>
    <t>182 1 06 06032 04 3000 110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</si>
  <si>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</si>
  <si>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182 1 06 06032 04 4000 110</t>
  </si>
  <si>
    <t>Земельный налог с организаций, обладающих земельным участком, расположенным в границах городских округов (прочие поступления)</t>
  </si>
  <si>
    <t>182 1 06 06042 04 1000 110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</si>
  <si>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</si>
  <si>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182 1 06 06042 04 2100 110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</si>
  <si>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</si>
  <si>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182 1 06 06042 04 3000 110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</si>
  <si>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</si>
  <si>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182 1 06 06042 04 4000 110</t>
  </si>
  <si>
    <t>Земельный налог с физических лиц, обладающих земельным участком, расположенным в границах городских округов (прочие поступления)</t>
  </si>
  <si>
    <t>182 1 08 03010 01 1000 110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</si>
  <si>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</si>
  <si>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182 1 08 03010 01 4000 110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</si>
  <si>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</si>
  <si>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012 1 08 07150 01 1000 110</t>
  </si>
  <si>
    <t>Государственная пошлина за выдачу разрешения на установку рекламной конструкции</t>
  </si>
  <si>
    <t>005 1 08 07173 01 1000 110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</si>
  <si>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</si>
  <si>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182 1 09 04052 04 2100 110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</si>
  <si>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</si>
  <si>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012 1 11 05012 04 0000 120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</si>
  <si>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</si>
  <si>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012 1 11 05024 04 0000 120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</si>
  <si>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</si>
  <si>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006 1 11 05034 04 0000 120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</si>
  <si>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</si>
  <si>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012 1 11 05312 04 0000 120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</si>
  <si>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</si>
  <si>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012 1 11 05324 04 0000 120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</si>
  <si>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</si>
  <si>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012 1 11 07014 04 0000 120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</si>
  <si>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</si>
  <si>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005 1 11 09034 04 0000 120</t>
  </si>
  <si>
    <t>Доходы от эксплуатации и использования имущества автомобильных дорог, находящихся в собственности городских округов</t>
  </si>
  <si>
    <t>002 1 11 09044 04 0000 120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</si>
  <si>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</si>
  <si>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012 1 11 09044 04 0000 120</t>
  </si>
  <si>
    <t>048 1 12 01010 01 2100 120</t>
  </si>
  <si>
    <t>Плата за выбросы загрязняющих веществ в атмосферный воздух стационарными объектами (пени по соответствующему платежу)</t>
  </si>
  <si>
    <t>048 1 12 01010 01 6000 120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</si>
  <si>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</si>
  <si>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048 1 12 01020 01 6000 120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</si>
  <si>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</si>
  <si>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048 1 12 01030 01 2100 120</t>
  </si>
  <si>
    <t>Плата за сбросы загрязняющих веществ в водные объекты (пени по соответствующему платежу)</t>
  </si>
  <si>
    <t>048 1 12 01030 01 6000 120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</si>
  <si>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</si>
  <si>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048 1 12 01040 01 2100 120</t>
  </si>
  <si>
    <t>Плата за размещение отходов производства и потребления (пени по соответствующему платежу)</t>
  </si>
  <si>
    <t>048 1 12 01040 01 6000 120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</si>
  <si>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</si>
  <si>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006 1 13 01994 04 0000 130</t>
  </si>
  <si>
    <t>Прочие доходы от оказания платных услуг (работ) получателями средств бюджетов городских округов</t>
  </si>
  <si>
    <t>002 1 13 02994 04 0000 130</t>
  </si>
  <si>
    <t>Прочие доходы от компенсации затрат бюджетов городских округов</t>
  </si>
  <si>
    <t>004 1 13 02994 04 0000 130</t>
  </si>
  <si>
    <t>005 1 13 02994 04 0000 130</t>
  </si>
  <si>
    <t>007 1 13 02994 04 0000 130</t>
  </si>
  <si>
    <t>008 1 13 02994 04 0000 130</t>
  </si>
  <si>
    <t>012 1 13 02994 04 0000 130</t>
  </si>
  <si>
    <t>018 1 13 02994 04 0000 130</t>
  </si>
  <si>
    <t>012 1 14 01040 04 0000 410</t>
  </si>
  <si>
    <t>Доходы от продажи квартир, находящихся в собственности городских округов</t>
  </si>
  <si>
    <t>012 1 14 02043 04 0000 410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</si>
  <si>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</si>
  <si>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012 1 14 02043 04 0000 440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</si>
  <si>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</si>
  <si>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012 1 14 06012 04 0000 430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</si>
  <si>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</si>
  <si>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012 1 14 06024 04 0000 430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</si>
  <si>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</si>
  <si>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012 1 14 06312 04 0000 430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</si>
  <si>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</si>
  <si>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012 1 14 06324 04 0000 430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</si>
  <si>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</si>
  <si>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002 1 15 02040 04 0000 140</t>
  </si>
  <si>
    <t>Платежи, взимаемые органами местного самоуправления (организациями) городских округов за выполнение определенных функций</t>
  </si>
  <si>
    <t>182 1 16 03010 01 6000 140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</si>
  <si>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</si>
  <si>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182 1 16 03030 01 6000 140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</si>
  <si>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</si>
  <si>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182 1 16 06000 01 6000 140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</si>
  <si>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</si>
  <si>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141 1 16 08010 01 6000 140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</si>
  <si>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</si>
  <si>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141 1 16 08020 01 6000 140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</si>
  <si>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</si>
  <si>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160 1 16 08010 01 6000 140</t>
  </si>
  <si>
    <t>188 1 16 08010 01 6000 140</t>
  </si>
  <si>
    <t>188 1 16 08020 01 6000 140</t>
  </si>
  <si>
    <t>930 1 16 08010 01 0000 140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</si>
  <si>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</si>
  <si>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188 1 16 21040 04 6000 140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</si>
  <si>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</si>
  <si>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322 1 16 21040 04 6000 140</t>
  </si>
  <si>
    <t>048 1 16 25010 01 6000 140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</si>
  <si>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</si>
  <si>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924 1 16 25010 01 0000 140</t>
  </si>
  <si>
    <t>Денежные взыскания (штрафы) за нарушение законодательства Российской Федерации о недрах</t>
  </si>
  <si>
    <t>048 1 16 25020 01 6000 140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</si>
  <si>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</si>
  <si>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048 1 16 25030 01 6000 140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</si>
  <si>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</si>
  <si>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076 1 16 25030 01 6000 140</t>
  </si>
  <si>
    <t>927 1 16 25030 01 0000 140</t>
  </si>
  <si>
    <t>Денежные взыскания (штрафы) за нарушение законодательства Российской Федерации об охране и использовании животного мира</t>
  </si>
  <si>
    <t>048 1 16 25050 01 6000 140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</si>
  <si>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</si>
  <si>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141 1 16 25050 01 6000 140</t>
  </si>
  <si>
    <t>188 1 16 25050 01 6000 140</t>
  </si>
  <si>
    <t>924 1 16 25050 01 0000 140</t>
  </si>
  <si>
    <t>Денежные взыскания (штрафы) за нарушение законодательства в области охраны окружающей среды</t>
  </si>
  <si>
    <t>048 1 16 25060 01 6000 140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</si>
  <si>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</si>
  <si>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081 1 16 25060 01 6000 140</t>
  </si>
  <si>
    <t>321 1 16 25060 01 6000 140</t>
  </si>
  <si>
    <t>141 1 16 28000 01 6000 140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</si>
  <si>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</si>
  <si>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188 1 16 28000 01 6000 140</t>
  </si>
  <si>
    <t>188 1 16 28000 01 7000 140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</si>
  <si>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казенные учреждения)</t>
  </si>
  <si>
    <t>188 1 16 30013 01 6000 140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</si>
  <si>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</si>
  <si>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188 1 16 30030 01 6000 140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</si>
  <si>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</si>
  <si>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937 1 16 30030 01 0000 140</t>
  </si>
  <si>
    <t>Прочие денежные взыскания (штрафы) за правонарушения в области дорожного движения</t>
  </si>
  <si>
    <t>002 1 16 33040 04 0000 140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</si>
  <si>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</si>
  <si>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005 1 16 33040 04 0000 140</t>
  </si>
  <si>
    <t>006 1 16 33040 04 0000 140</t>
  </si>
  <si>
    <t>012 1 16 33040 04 0000 140</t>
  </si>
  <si>
    <t>161 1 16 33040 04 6000 140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</si>
  <si>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</si>
  <si>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005 1 16 37030 04 0000 140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</si>
  <si>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</si>
  <si>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498 1 16 41000 01 6000 140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</si>
  <si>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</si>
  <si>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048 1 16 43000 01 6000 140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</si>
  <si>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</si>
  <si>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076 1 16 43000 01 6000 140</t>
  </si>
  <si>
    <t>081 1 16 43000 01 6000 140</t>
  </si>
  <si>
    <t>106 1 16 43000 01 6000 140</t>
  </si>
  <si>
    <t>141 1 16 43000 01 6000 140</t>
  </si>
  <si>
    <t>150 1 16 43000 01 6000 140</t>
  </si>
  <si>
    <t>160 1 16 43000 01 6000 140</t>
  </si>
  <si>
    <t>182 1 16 43000 01 6000 140</t>
  </si>
  <si>
    <t>188 1 16 43000 01 6000 140</t>
  </si>
  <si>
    <t>321 1 16 43000 01 6000 140</t>
  </si>
  <si>
    <t>322 1 16 43000 01 6000 140</t>
  </si>
  <si>
    <t>999 1 16 43000 01 6000 140</t>
  </si>
  <si>
    <t>498 1 16 45000 01 6000 140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</si>
  <si>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</si>
  <si>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002 1 16 90040 04 0000 140</t>
  </si>
  <si>
    <t>Прочие поступления от денежных взысканий (штрафов) и иных сумм в возмещение ущерба, зачисляемые в бюджеты городских округов</t>
  </si>
  <si>
    <t>003 1 16 90040 04 0000 140</t>
  </si>
  <si>
    <t>005 1 16 90040 04 0000 140</t>
  </si>
  <si>
    <t>019 1 16 90040 04 0000 140</t>
  </si>
  <si>
    <t>048 1 16 90040 04 6000 140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</si>
  <si>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</si>
  <si>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081 1 16 90040 04 6000 140</t>
  </si>
  <si>
    <t>096 1 16 90040 04 6000 140</t>
  </si>
  <si>
    <t>106 1 16 90040 04 6000 140</t>
  </si>
  <si>
    <t>116 1 16 90040 04 0000 140</t>
  </si>
  <si>
    <t>117 1 16 90040 04 0000 140</t>
  </si>
  <si>
    <t>141 1 16 90040 04 6000 140</t>
  </si>
  <si>
    <t>150 1 16 90040 04 6000 140</t>
  </si>
  <si>
    <t>157 1 16 90040 04 6000 140</t>
  </si>
  <si>
    <t>177 1 16 90040 04 7000 140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</si>
  <si>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</si>
  <si>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182 1 16 90040 04 6000 140</t>
  </si>
  <si>
    <t>188 1 16 90040 04 6000 140</t>
  </si>
  <si>
    <t>498 1 16 90040 04 6000 140</t>
  </si>
  <si>
    <t>906 1 16 90040 04 0000 140</t>
  </si>
  <si>
    <t>918 1 16 90040 04 0000 140</t>
  </si>
  <si>
    <t>937 1 16 90040 04 0000 140</t>
  </si>
  <si>
    <t>004 2 02 15001 04 0000 151</t>
  </si>
  <si>
    <t>Дотации бюджетам городских округов на выравнивание бюджетной обеспеченности</t>
  </si>
  <si>
    <t>004 2 02 15002 04 0000 151</t>
  </si>
  <si>
    <t>Дотации бюджетам городских округов на поддержку мер по обеспечению сбалансированности бюджетов</t>
  </si>
  <si>
    <t>012 2 02 20051 04 0000 151</t>
  </si>
  <si>
    <t>Субсидии бюджетам городских округов на реализацию федеральных целевых программ</t>
  </si>
  <si>
    <t>012 2 02 20299 04 0000 151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</si>
  <si>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</si>
  <si>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002 2 02 25027 04 0000 151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</si>
  <si>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</si>
  <si>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005 2 02 25027 04 0000 151</t>
  </si>
  <si>
    <t>007 2 02 25027 04 0000 151</t>
  </si>
  <si>
    <t>008 2 02 25027 04 0000 151</t>
  </si>
  <si>
    <t>002 2 02 25555 04 0000 151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</si>
  <si>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</si>
  <si>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002 2 02 29999 04 0000 151</t>
  </si>
  <si>
    <t>Прочие субсидии бюджетам городских округов</t>
  </si>
  <si>
    <t>006 2 02 29999 04 0000 151</t>
  </si>
  <si>
    <t>007 2 02 29999 04 0000 151</t>
  </si>
  <si>
    <t>007 2 02 30027 04 0000 151</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</si>
  <si>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</si>
  <si>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007 2 02 30029 04 0000 151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</si>
  <si>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</si>
  <si>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012 2 02 35082 04 0000 151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</si>
  <si>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</si>
  <si>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002 2 02 35120 04 0000 151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</si>
  <si>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</si>
  <si>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002 2 02 39999 04 0000 151</t>
  </si>
  <si>
    <t>Прочие субвенции бюджетам городских округов</t>
  </si>
  <si>
    <t>005 2 02 39999 04 0000 151</t>
  </si>
  <si>
    <t>007 2 02 39999 04 0000 151</t>
  </si>
  <si>
    <t>002 2 19 60010 04 0000 151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</si>
  <si>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</si>
  <si>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005 2 19 60010 04 0000 151</t>
  </si>
  <si>
    <t>007 2 19 60010 04 0000 151</t>
  </si>
  <si>
    <t xml:space="preserve">Исполнение расходов городского бюджета за 2017 год по ведомственной структуре расходов </t>
  </si>
  <si>
    <t>от 22.05.2018 № 45/44</t>
  </si>
</sst>
</file>

<file path=xl/styles.xml><?xml version="1.0" encoding="utf-8"?>
<styleSheet xmlns="http://schemas.openxmlformats.org/spreadsheetml/2006/main">
  <numFmts count="5">
    <numFmt numFmtId="164" formatCode="0.0"/>
    <numFmt numFmtId="165" formatCode="#,##0.0"/>
    <numFmt numFmtId="166" formatCode="#,##0.00_ ;[Red]\-#,##0.00\ "/>
    <numFmt numFmtId="167" formatCode="?"/>
    <numFmt numFmtId="168" formatCode="#,##0.0_ ;[Red]\-#,##0.0\ "/>
  </numFmts>
  <fonts count="61">
    <font>
      <sz val="12"/>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b/>
      <sz val="10"/>
      <name val="Times New Roman"/>
      <family val="1"/>
      <charset val="204"/>
    </font>
    <font>
      <b/>
      <sz val="10"/>
      <name val="Arial Cyr"/>
      <charset val="204"/>
    </font>
    <font>
      <sz val="11"/>
      <name val="Times New Roman"/>
      <family val="1"/>
      <charset val="204"/>
    </font>
    <font>
      <sz val="8"/>
      <name val="Times New Roman"/>
      <family val="1"/>
      <charset val="204"/>
    </font>
    <font>
      <sz val="10"/>
      <name val="Times New Roman"/>
      <family val="1"/>
      <charset val="204"/>
    </font>
    <font>
      <b/>
      <sz val="12"/>
      <name val="Times New Roman"/>
      <family val="1"/>
      <charset val="204"/>
    </font>
    <font>
      <b/>
      <sz val="12"/>
      <color indexed="8"/>
      <name val="Times New Roman"/>
      <family val="1"/>
      <charset val="204"/>
    </font>
    <font>
      <b/>
      <sz val="11"/>
      <name val="Times New Roman"/>
      <family val="1"/>
      <charset val="204"/>
    </font>
    <font>
      <sz val="11"/>
      <color indexed="8"/>
      <name val="Times New Roman"/>
      <family val="1"/>
      <charset val="204"/>
    </font>
    <font>
      <sz val="12"/>
      <name val="Times New Roman"/>
      <family val="1"/>
      <charset val="204"/>
    </font>
    <font>
      <b/>
      <sz val="10"/>
      <name val="Times New Roman"/>
      <family val="1"/>
    </font>
    <font>
      <b/>
      <sz val="8"/>
      <color rgb="FF000000"/>
      <name val="Arial Cyr"/>
    </font>
    <font>
      <sz val="8"/>
      <color rgb="FF000000"/>
      <name val="Arial Cyr"/>
    </font>
    <font>
      <b/>
      <i/>
      <sz val="8"/>
      <color rgb="FF000000"/>
      <name val="Arial CYR"/>
    </font>
    <font>
      <sz val="8"/>
      <color rgb="FF000000"/>
      <name val="Arial"/>
      <family val="2"/>
      <charset val="204"/>
    </font>
    <font>
      <sz val="12"/>
      <color theme="1"/>
      <name val="Times New Roman"/>
      <family val="2"/>
      <charset val="204"/>
    </font>
    <font>
      <sz val="11"/>
      <color theme="1"/>
      <name val="Calibri"/>
      <family val="2"/>
      <charset val="204"/>
      <scheme val="minor"/>
    </font>
    <font>
      <sz val="11"/>
      <name val="Calibri"/>
      <family val="2"/>
      <charset val="204"/>
      <scheme val="minor"/>
    </font>
    <font>
      <sz val="9"/>
      <name val="Times New Roman"/>
      <family val="1"/>
      <charset val="204"/>
    </font>
    <font>
      <b/>
      <sz val="10"/>
      <color indexed="8"/>
      <name val="Times New Roman"/>
      <family val="1"/>
      <charset val="204"/>
    </font>
    <font>
      <sz val="7.5"/>
      <name val="Arial Cyr"/>
      <charset val="204"/>
    </font>
    <font>
      <sz val="7.5"/>
      <name val="Times New Roman"/>
      <family val="1"/>
      <charset val="204"/>
    </font>
    <font>
      <b/>
      <sz val="7.5"/>
      <color indexed="8"/>
      <name val="Arial"/>
      <family val="2"/>
      <charset val="204"/>
    </font>
    <font>
      <b/>
      <sz val="9"/>
      <color indexed="8"/>
      <name val="Times New Roman"/>
      <family val="1"/>
      <charset val="204"/>
    </font>
    <font>
      <sz val="7.5"/>
      <color indexed="8"/>
      <name val="Arial"/>
      <family val="2"/>
      <charset val="204"/>
    </font>
    <font>
      <sz val="9"/>
      <color indexed="8"/>
      <name val="Times New Roman"/>
      <family val="1"/>
      <charset val="204"/>
    </font>
    <font>
      <sz val="10"/>
      <color indexed="8"/>
      <name val="Times New Roman"/>
      <family val="1"/>
      <charset val="204"/>
    </font>
    <font>
      <sz val="8"/>
      <color indexed="8"/>
      <name val="Times New Roman"/>
      <family val="1"/>
      <charset val="204"/>
    </font>
    <font>
      <b/>
      <sz val="8"/>
      <color indexed="8"/>
      <name val="Times New Roman"/>
      <family val="1"/>
      <charset val="204"/>
    </font>
    <font>
      <b/>
      <sz val="9"/>
      <color rgb="FF000000"/>
      <name val="Times New Roman"/>
      <family val="1"/>
      <charset val="204"/>
    </font>
    <font>
      <sz val="10"/>
      <color rgb="FF000000"/>
      <name val="Arial"/>
      <family val="2"/>
      <charset val="204"/>
    </font>
    <font>
      <sz val="10"/>
      <name val="Arial"/>
      <family val="2"/>
      <charset val="204"/>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sz val="10"/>
      <name val="Arial"/>
      <family val="2"/>
      <charset val="204"/>
    </font>
    <font>
      <b/>
      <sz val="12"/>
      <name val="Arial Cyr"/>
      <charset val="204"/>
    </font>
    <font>
      <sz val="11"/>
      <name val="Arial"/>
      <family val="2"/>
      <charset val="204"/>
    </font>
    <font>
      <sz val="11"/>
      <name val="Times New Roman"/>
      <family val="1"/>
    </font>
    <font>
      <b/>
      <sz val="12.5"/>
      <name val="Times New Roman"/>
      <family val="1"/>
      <charset val="204"/>
    </font>
    <font>
      <sz val="8"/>
      <color rgb="FF000000"/>
      <name val="Arial"/>
      <family val="2"/>
      <charset val="204"/>
    </font>
    <font>
      <sz val="12"/>
      <name val="Times New Roman"/>
      <family val="2"/>
      <charset val="204"/>
    </font>
    <font>
      <sz val="10"/>
      <name val="Times New Roman"/>
      <family val="2"/>
      <charset val="204"/>
    </font>
    <font>
      <sz val="14"/>
      <name val="Times New Roman"/>
      <family val="1"/>
      <charset val="204"/>
    </font>
    <font>
      <sz val="11"/>
      <color theme="1"/>
      <name val="Times New Roman"/>
      <family val="1"/>
      <charset val="204"/>
    </font>
    <font>
      <b/>
      <sz val="11"/>
      <color rgb="FFFF0000"/>
      <name val="Times New Roman"/>
      <family val="1"/>
      <charset val="204"/>
    </font>
    <font>
      <sz val="11"/>
      <color rgb="FFFF0000"/>
      <name val="Times New Roman"/>
      <family val="1"/>
      <charset val="204"/>
    </font>
    <font>
      <sz val="11"/>
      <color rgb="FFFF0000"/>
      <name val="Calibri"/>
      <family val="2"/>
      <charset val="204"/>
      <scheme val="minor"/>
    </font>
    <font>
      <sz val="14"/>
      <name val="Times New Roman Cyr"/>
      <charset val="204"/>
    </font>
    <font>
      <i/>
      <sz val="11"/>
      <name val="Times New Roman"/>
      <family val="1"/>
      <charset val="204"/>
    </font>
    <font>
      <sz val="10"/>
      <name val="Arial"/>
      <family val="2"/>
      <charset val="204"/>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FF"/>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rgb="FF000000"/>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hair">
        <color rgb="FF000000"/>
      </top>
      <bottom/>
      <diagonal/>
    </border>
    <border>
      <left/>
      <right style="thin">
        <color rgb="FF000000"/>
      </right>
      <top/>
      <bottom style="hair">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thin">
        <color rgb="FF000000"/>
      </top>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medium">
        <color rgb="FF000000"/>
      </top>
      <bottom style="medium">
        <color rgb="FF000000"/>
      </bottom>
      <diagonal/>
    </border>
    <border>
      <left/>
      <right/>
      <top/>
      <bottom style="medium">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top/>
      <bottom style="thin">
        <color indexed="64"/>
      </bottom>
      <diagonal/>
    </border>
  </borders>
  <cellStyleXfs count="180">
    <xf numFmtId="0" fontId="0" fillId="0" borderId="0"/>
    <xf numFmtId="0" fontId="3" fillId="0" borderId="0"/>
    <xf numFmtId="49" fontId="15" fillId="0" borderId="2">
      <alignment horizontal="left" vertical="center" wrapText="1"/>
    </xf>
    <xf numFmtId="4" fontId="16" fillId="0" borderId="3">
      <alignment horizontal="right" vertical="center" shrinkToFit="1"/>
    </xf>
    <xf numFmtId="49" fontId="17" fillId="0" borderId="2">
      <alignment horizontal="left" vertical="center" wrapText="1"/>
    </xf>
    <xf numFmtId="4" fontId="16" fillId="0" borderId="4">
      <alignment horizontal="right" vertical="center" shrinkToFit="1"/>
    </xf>
    <xf numFmtId="0" fontId="16" fillId="0" borderId="5">
      <alignment horizontal="left" vertical="center" wrapText="1"/>
    </xf>
    <xf numFmtId="0" fontId="16" fillId="0" borderId="6">
      <alignment horizontal="left" vertical="center" wrapText="1"/>
    </xf>
    <xf numFmtId="0" fontId="16" fillId="0" borderId="2">
      <alignment horizontal="left" vertical="center" wrapText="1"/>
    </xf>
    <xf numFmtId="49" fontId="16" fillId="0" borderId="2">
      <alignment horizontal="left" vertical="center" wrapText="1" indent="3"/>
    </xf>
    <xf numFmtId="49" fontId="16" fillId="0" borderId="2">
      <alignment horizontal="left" vertical="center" wrapText="1" indent="2"/>
    </xf>
    <xf numFmtId="4" fontId="18" fillId="0" borderId="4">
      <alignment horizontal="right"/>
    </xf>
    <xf numFmtId="4" fontId="18" fillId="0" borderId="4">
      <alignment horizontal="right"/>
    </xf>
    <xf numFmtId="4" fontId="16" fillId="0" borderId="7">
      <alignment horizontal="right" vertical="center" shrinkToFit="1"/>
    </xf>
    <xf numFmtId="0" fontId="20" fillId="0" borderId="0"/>
    <xf numFmtId="0" fontId="2" fillId="0" borderId="0"/>
    <xf numFmtId="0" fontId="3" fillId="0" borderId="0"/>
    <xf numFmtId="0" fontId="20" fillId="0" borderId="0"/>
    <xf numFmtId="0" fontId="19" fillId="0" borderId="0"/>
    <xf numFmtId="0" fontId="34" fillId="0" borderId="0">
      <alignment horizontal="left"/>
    </xf>
    <xf numFmtId="0" fontId="34" fillId="0" borderId="0">
      <alignment horizontal="left"/>
    </xf>
    <xf numFmtId="0" fontId="35" fillId="0" borderId="0"/>
    <xf numFmtId="0" fontId="35" fillId="0" borderId="0"/>
    <xf numFmtId="0" fontId="34" fillId="0" borderId="0">
      <alignment horizontal="left"/>
    </xf>
    <xf numFmtId="49" fontId="36" fillId="0" borderId="9"/>
    <xf numFmtId="4" fontId="36" fillId="0" borderId="4">
      <alignment horizontal="right"/>
    </xf>
    <xf numFmtId="4" fontId="36" fillId="0" borderId="4">
      <alignment horizontal="right"/>
    </xf>
    <xf numFmtId="4" fontId="36" fillId="0" borderId="10">
      <alignment horizontal="right"/>
    </xf>
    <xf numFmtId="49" fontId="36" fillId="0" borderId="0">
      <alignment horizontal="right"/>
    </xf>
    <xf numFmtId="0" fontId="36" fillId="0" borderId="9"/>
    <xf numFmtId="49" fontId="36" fillId="0" borderId="11">
      <alignment horizontal="center"/>
    </xf>
    <xf numFmtId="0" fontId="37" fillId="0" borderId="9"/>
    <xf numFmtId="0" fontId="36" fillId="0" borderId="12">
      <alignment horizontal="left" wrapText="1"/>
    </xf>
    <xf numFmtId="0" fontId="36" fillId="0" borderId="13">
      <alignment horizontal="left" wrapText="1" indent="1"/>
    </xf>
    <xf numFmtId="0" fontId="36" fillId="0" borderId="12">
      <alignment horizontal="left" wrapText="1" indent="2"/>
    </xf>
    <xf numFmtId="0" fontId="36" fillId="0" borderId="14">
      <alignment horizontal="left" wrapText="1" indent="2"/>
    </xf>
    <xf numFmtId="0" fontId="36" fillId="0" borderId="0">
      <alignment horizontal="center" wrapText="1"/>
    </xf>
    <xf numFmtId="49" fontId="36" fillId="0" borderId="9">
      <alignment horizontal="left"/>
    </xf>
    <xf numFmtId="49" fontId="36" fillId="0" borderId="15">
      <alignment horizontal="center" wrapText="1"/>
    </xf>
    <xf numFmtId="49" fontId="36" fillId="0" borderId="15">
      <alignment horizontal="left" wrapText="1"/>
    </xf>
    <xf numFmtId="49" fontId="36" fillId="0" borderId="15">
      <alignment horizontal="center" shrinkToFit="1"/>
    </xf>
    <xf numFmtId="49" fontId="36" fillId="0" borderId="9">
      <alignment horizontal="center"/>
    </xf>
    <xf numFmtId="0" fontId="36" fillId="0" borderId="16">
      <alignment horizontal="center"/>
    </xf>
    <xf numFmtId="0" fontId="36" fillId="0" borderId="0">
      <alignment horizontal="center"/>
    </xf>
    <xf numFmtId="49" fontId="36" fillId="0" borderId="9"/>
    <xf numFmtId="49" fontId="36" fillId="0" borderId="4">
      <alignment horizontal="center" shrinkToFit="1"/>
    </xf>
    <xf numFmtId="0" fontId="36" fillId="0" borderId="9">
      <alignment horizontal="center"/>
    </xf>
    <xf numFmtId="49" fontId="36" fillId="0" borderId="16">
      <alignment horizontal="center"/>
    </xf>
    <xf numFmtId="49" fontId="36" fillId="0" borderId="0">
      <alignment horizontal="left"/>
    </xf>
    <xf numFmtId="49" fontId="36" fillId="0" borderId="17">
      <alignment horizontal="center"/>
    </xf>
    <xf numFmtId="0" fontId="37" fillId="0" borderId="18">
      <alignment horizontal="center" vertical="center" textRotation="90" wrapText="1"/>
    </xf>
    <xf numFmtId="0" fontId="37" fillId="0" borderId="16">
      <alignment horizontal="center" vertical="center" textRotation="90" wrapText="1"/>
    </xf>
    <xf numFmtId="0" fontId="36" fillId="0" borderId="0">
      <alignment vertical="center"/>
    </xf>
    <xf numFmtId="0" fontId="37" fillId="0" borderId="18">
      <alignment horizontal="center" vertical="center" textRotation="90"/>
    </xf>
    <xf numFmtId="49" fontId="36" fillId="0" borderId="3">
      <alignment horizontal="center" vertical="center" wrapText="1"/>
    </xf>
    <xf numFmtId="0" fontId="37" fillId="0" borderId="19"/>
    <xf numFmtId="49" fontId="38" fillId="0" borderId="20">
      <alignment horizontal="left" vertical="center" wrapText="1"/>
    </xf>
    <xf numFmtId="49" fontId="36" fillId="0" borderId="21">
      <alignment horizontal="left" vertical="center" wrapText="1" indent="2"/>
    </xf>
    <xf numFmtId="49" fontId="36" fillId="0" borderId="14">
      <alignment horizontal="left" vertical="center" wrapText="1" indent="3"/>
    </xf>
    <xf numFmtId="49" fontId="36" fillId="0" borderId="20">
      <alignment horizontal="left" vertical="center" wrapText="1" indent="3"/>
    </xf>
    <xf numFmtId="49" fontId="36" fillId="0" borderId="22">
      <alignment horizontal="left" vertical="center" wrapText="1" indent="3"/>
    </xf>
    <xf numFmtId="0" fontId="38" fillId="0" borderId="19">
      <alignment horizontal="left" vertical="center" wrapText="1"/>
    </xf>
    <xf numFmtId="49" fontId="36" fillId="0" borderId="16">
      <alignment horizontal="left" vertical="center" wrapText="1" indent="3"/>
    </xf>
    <xf numFmtId="49" fontId="36" fillId="0" borderId="0">
      <alignment horizontal="left" vertical="center" wrapText="1" indent="3"/>
    </xf>
    <xf numFmtId="49" fontId="36" fillId="0" borderId="9">
      <alignment horizontal="left" vertical="center" wrapText="1" indent="3"/>
    </xf>
    <xf numFmtId="49" fontId="38" fillId="0" borderId="19">
      <alignment horizontal="left" vertical="center" wrapText="1"/>
    </xf>
    <xf numFmtId="49" fontId="36" fillId="0" borderId="23">
      <alignment horizontal="center" vertical="center" wrapText="1"/>
    </xf>
    <xf numFmtId="49" fontId="37" fillId="0" borderId="24">
      <alignment horizontal="center"/>
    </xf>
    <xf numFmtId="49" fontId="37" fillId="0" borderId="25">
      <alignment horizontal="center" vertical="center" wrapText="1"/>
    </xf>
    <xf numFmtId="49" fontId="36" fillId="0" borderId="26">
      <alignment horizontal="center" vertical="center" wrapText="1"/>
    </xf>
    <xf numFmtId="49" fontId="36" fillId="0" borderId="15">
      <alignment horizontal="center" vertical="center" wrapText="1"/>
    </xf>
    <xf numFmtId="49" fontId="36" fillId="0" borderId="25">
      <alignment horizontal="center" vertical="center" wrapText="1"/>
    </xf>
    <xf numFmtId="49" fontId="36" fillId="0" borderId="27">
      <alignment horizontal="center" vertical="center" wrapText="1"/>
    </xf>
    <xf numFmtId="49" fontId="36" fillId="0" borderId="28">
      <alignment horizontal="center" vertical="center" wrapText="1"/>
    </xf>
    <xf numFmtId="49" fontId="36" fillId="0" borderId="0">
      <alignment horizontal="center" vertical="center" wrapText="1"/>
    </xf>
    <xf numFmtId="49" fontId="36" fillId="0" borderId="9">
      <alignment horizontal="center" vertical="center" wrapText="1"/>
    </xf>
    <xf numFmtId="49" fontId="37" fillId="0" borderId="24">
      <alignment horizontal="center" vertical="center" wrapText="1"/>
    </xf>
    <xf numFmtId="0" fontId="36" fillId="0" borderId="3">
      <alignment horizontal="center" vertical="top"/>
    </xf>
    <xf numFmtId="49" fontId="36" fillId="0" borderId="3">
      <alignment horizontal="center" vertical="top" wrapText="1"/>
    </xf>
    <xf numFmtId="4" fontId="36" fillId="0" borderId="29">
      <alignment horizontal="right"/>
    </xf>
    <xf numFmtId="0" fontId="36" fillId="0" borderId="7"/>
    <xf numFmtId="4" fontId="36" fillId="0" borderId="23">
      <alignment horizontal="right"/>
    </xf>
    <xf numFmtId="4" fontId="36" fillId="0" borderId="28">
      <alignment horizontal="right" shrinkToFit="1"/>
    </xf>
    <xf numFmtId="4" fontId="36" fillId="0" borderId="0">
      <alignment horizontal="right" shrinkToFit="1"/>
    </xf>
    <xf numFmtId="0" fontId="37" fillId="0" borderId="3">
      <alignment horizontal="center" vertical="top"/>
    </xf>
    <xf numFmtId="0" fontId="36" fillId="0" borderId="3">
      <alignment horizontal="center" vertical="top" wrapText="1"/>
    </xf>
    <xf numFmtId="0" fontId="36" fillId="0" borderId="3">
      <alignment horizontal="center" vertical="top"/>
    </xf>
    <xf numFmtId="4" fontId="36" fillId="0" borderId="30">
      <alignment horizontal="right"/>
    </xf>
    <xf numFmtId="0" fontId="36" fillId="0" borderId="31"/>
    <xf numFmtId="4" fontId="36" fillId="0" borderId="32">
      <alignment horizontal="right"/>
    </xf>
    <xf numFmtId="0" fontId="36" fillId="0" borderId="9">
      <alignment horizontal="right"/>
    </xf>
    <xf numFmtId="0" fontId="37" fillId="0" borderId="3">
      <alignment horizontal="center" vertical="top"/>
    </xf>
    <xf numFmtId="0" fontId="35" fillId="3" borderId="0"/>
    <xf numFmtId="0" fontId="37" fillId="0" borderId="0"/>
    <xf numFmtId="0" fontId="39" fillId="0" borderId="0"/>
    <xf numFmtId="0" fontId="36" fillId="0" borderId="0">
      <alignment horizontal="left"/>
    </xf>
    <xf numFmtId="0" fontId="36" fillId="0" borderId="0"/>
    <xf numFmtId="0" fontId="40" fillId="0" borderId="0"/>
    <xf numFmtId="0" fontId="35" fillId="3" borderId="9"/>
    <xf numFmtId="0" fontId="36" fillId="0" borderId="18">
      <alignment horizontal="center" vertical="top" wrapText="1"/>
    </xf>
    <xf numFmtId="0" fontId="36" fillId="0" borderId="18">
      <alignment horizontal="center" vertical="center"/>
    </xf>
    <xf numFmtId="0" fontId="35" fillId="3" borderId="33"/>
    <xf numFmtId="0" fontId="36" fillId="0" borderId="34">
      <alignment horizontal="left" wrapText="1"/>
    </xf>
    <xf numFmtId="0" fontId="36" fillId="0" borderId="12">
      <alignment horizontal="left" wrapText="1" indent="1"/>
    </xf>
    <xf numFmtId="0" fontId="36" fillId="0" borderId="19">
      <alignment horizontal="left" wrapText="1" indent="2"/>
    </xf>
    <xf numFmtId="0" fontId="35" fillId="3" borderId="35"/>
    <xf numFmtId="0" fontId="41" fillId="0" borderId="0">
      <alignment horizontal="center" wrapText="1"/>
    </xf>
    <xf numFmtId="0" fontId="42" fillId="0" borderId="0">
      <alignment horizontal="center" vertical="top"/>
    </xf>
    <xf numFmtId="0" fontId="36" fillId="0" borderId="9">
      <alignment wrapText="1"/>
    </xf>
    <xf numFmtId="0" fontId="36" fillId="0" borderId="33">
      <alignment wrapText="1"/>
    </xf>
    <xf numFmtId="0" fontId="36" fillId="0" borderId="16">
      <alignment horizontal="left"/>
    </xf>
    <xf numFmtId="0" fontId="36" fillId="0" borderId="3">
      <alignment horizontal="center" vertical="top" wrapText="1"/>
    </xf>
    <xf numFmtId="0" fontId="36" fillId="0" borderId="23">
      <alignment horizontal="center" vertical="center"/>
    </xf>
    <xf numFmtId="0" fontId="35" fillId="3" borderId="36"/>
    <xf numFmtId="49" fontId="36" fillId="0" borderId="24">
      <alignment horizontal="center" wrapText="1"/>
    </xf>
    <xf numFmtId="49" fontId="36" fillId="0" borderId="26">
      <alignment horizontal="center" wrapText="1"/>
    </xf>
    <xf numFmtId="49" fontId="36" fillId="0" borderId="25">
      <alignment horizontal="center"/>
    </xf>
    <xf numFmtId="0" fontId="35" fillId="3" borderId="16"/>
    <xf numFmtId="0" fontId="35" fillId="3" borderId="37"/>
    <xf numFmtId="0" fontId="36" fillId="0" borderId="28"/>
    <xf numFmtId="0" fontId="36" fillId="0" borderId="0">
      <alignment horizontal="center"/>
    </xf>
    <xf numFmtId="49" fontId="36" fillId="0" borderId="16"/>
    <xf numFmtId="49" fontId="36" fillId="0" borderId="0"/>
    <xf numFmtId="0" fontId="36" fillId="0" borderId="3">
      <alignment horizontal="center" vertical="center"/>
    </xf>
    <xf numFmtId="0" fontId="35" fillId="3" borderId="38"/>
    <xf numFmtId="49" fontId="36" fillId="0" borderId="29">
      <alignment horizontal="center"/>
    </xf>
    <xf numFmtId="49" fontId="36" fillId="0" borderId="7">
      <alignment horizontal="center"/>
    </xf>
    <xf numFmtId="49" fontId="36" fillId="0" borderId="3">
      <alignment horizontal="center"/>
    </xf>
    <xf numFmtId="49" fontId="36" fillId="0" borderId="3">
      <alignment horizontal="center" vertical="top" wrapText="1"/>
    </xf>
    <xf numFmtId="49" fontId="36" fillId="0" borderId="3">
      <alignment horizontal="center" vertical="top" wrapText="1"/>
    </xf>
    <xf numFmtId="0" fontId="35" fillId="3" borderId="39"/>
    <xf numFmtId="4" fontId="36" fillId="0" borderId="3">
      <alignment horizontal="right"/>
    </xf>
    <xf numFmtId="0" fontId="36" fillId="4" borderId="28"/>
    <xf numFmtId="49" fontId="36" fillId="0" borderId="40">
      <alignment horizontal="center" vertical="top"/>
    </xf>
    <xf numFmtId="49" fontId="35" fillId="0" borderId="0"/>
    <xf numFmtId="0" fontId="36" fillId="0" borderId="0">
      <alignment horizontal="right"/>
    </xf>
    <xf numFmtId="49" fontId="36" fillId="0" borderId="0">
      <alignment horizontal="right"/>
    </xf>
    <xf numFmtId="0" fontId="43" fillId="0" borderId="0"/>
    <xf numFmtId="0" fontId="43" fillId="0" borderId="41"/>
    <xf numFmtId="49" fontId="44" fillId="0" borderId="42">
      <alignment horizontal="right"/>
    </xf>
    <xf numFmtId="0" fontId="36" fillId="0" borderId="42">
      <alignment horizontal="right"/>
    </xf>
    <xf numFmtId="0" fontId="43" fillId="0" borderId="9"/>
    <xf numFmtId="0" fontId="36" fillId="0" borderId="23">
      <alignment horizontal="center"/>
    </xf>
    <xf numFmtId="49" fontId="35" fillId="0" borderId="43">
      <alignment horizontal="center"/>
    </xf>
    <xf numFmtId="14" fontId="36" fillId="0" borderId="44">
      <alignment horizontal="center"/>
    </xf>
    <xf numFmtId="0" fontId="36" fillId="0" borderId="45">
      <alignment horizontal="center"/>
    </xf>
    <xf numFmtId="49" fontId="36" fillId="0" borderId="46">
      <alignment horizontal="center"/>
    </xf>
    <xf numFmtId="49" fontId="36" fillId="0" borderId="44">
      <alignment horizontal="center"/>
    </xf>
    <xf numFmtId="0" fontId="36" fillId="0" borderId="44">
      <alignment horizontal="center"/>
    </xf>
    <xf numFmtId="49" fontId="36" fillId="0" borderId="47">
      <alignment horizontal="center"/>
    </xf>
    <xf numFmtId="0" fontId="40" fillId="0" borderId="28"/>
    <xf numFmtId="49" fontId="36" fillId="0" borderId="40">
      <alignment horizontal="center" vertical="top" wrapText="1"/>
    </xf>
    <xf numFmtId="0" fontId="36" fillId="0" borderId="48">
      <alignment horizontal="center" vertical="center"/>
    </xf>
    <xf numFmtId="4" fontId="36" fillId="0" borderId="11">
      <alignment horizontal="right"/>
    </xf>
    <xf numFmtId="49" fontId="36" fillId="0" borderId="31">
      <alignment horizontal="center"/>
    </xf>
    <xf numFmtId="0" fontId="36" fillId="0" borderId="0">
      <alignment horizontal="left" wrapText="1"/>
    </xf>
    <xf numFmtId="0" fontId="36" fillId="0" borderId="9">
      <alignment horizontal="left"/>
    </xf>
    <xf numFmtId="0" fontId="36" fillId="0" borderId="13">
      <alignment horizontal="left" wrapText="1"/>
    </xf>
    <xf numFmtId="0" fontId="36" fillId="0" borderId="33"/>
    <xf numFmtId="0" fontId="37" fillId="0" borderId="49">
      <alignment horizontal="left" wrapText="1"/>
    </xf>
    <xf numFmtId="0" fontId="36" fillId="0" borderId="17">
      <alignment horizontal="left" wrapText="1" indent="2"/>
    </xf>
    <xf numFmtId="49" fontId="36" fillId="0" borderId="0">
      <alignment horizontal="center" wrapText="1"/>
    </xf>
    <xf numFmtId="49" fontId="36" fillId="0" borderId="25">
      <alignment horizontal="center" wrapText="1"/>
    </xf>
    <xf numFmtId="0" fontId="36" fillId="0" borderId="36"/>
    <xf numFmtId="0" fontId="36" fillId="0" borderId="50">
      <alignment horizontal="center" wrapText="1"/>
    </xf>
    <xf numFmtId="0" fontId="35" fillId="3" borderId="28"/>
    <xf numFmtId="49" fontId="36" fillId="0" borderId="15">
      <alignment horizontal="center"/>
    </xf>
    <xf numFmtId="49" fontId="36" fillId="0" borderId="0">
      <alignment horizontal="center"/>
    </xf>
    <xf numFmtId="49" fontId="36" fillId="0" borderId="4">
      <alignment horizontal="center" wrapText="1"/>
    </xf>
    <xf numFmtId="49" fontId="36" fillId="0" borderId="10">
      <alignment horizontal="center" wrapText="1"/>
    </xf>
    <xf numFmtId="49" fontId="36" fillId="0" borderId="4">
      <alignment horizontal="center"/>
    </xf>
    <xf numFmtId="0" fontId="3" fillId="0" borderId="0"/>
    <xf numFmtId="0" fontId="35" fillId="0" borderId="0"/>
    <xf numFmtId="0" fontId="19" fillId="0" borderId="0"/>
    <xf numFmtId="0" fontId="35" fillId="0" borderId="0"/>
    <xf numFmtId="0" fontId="45" fillId="0" borderId="0"/>
    <xf numFmtId="0" fontId="1" fillId="0" borderId="0"/>
    <xf numFmtId="4" fontId="50" fillId="0" borderId="4">
      <alignment horizontal="right"/>
    </xf>
    <xf numFmtId="0" fontId="58" fillId="0" borderId="0"/>
    <xf numFmtId="0" fontId="60" fillId="0" borderId="0"/>
  </cellStyleXfs>
  <cellXfs count="194">
    <xf numFmtId="0" fontId="0" fillId="0" borderId="0" xfId="0"/>
    <xf numFmtId="0" fontId="6" fillId="0" borderId="0" xfId="1" applyFont="1" applyFill="1" applyAlignment="1"/>
    <xf numFmtId="0" fontId="8" fillId="0" borderId="1" xfId="1" applyFont="1" applyFill="1" applyBorder="1" applyAlignment="1">
      <alignment horizontal="center" vertical="center" wrapText="1"/>
    </xf>
    <xf numFmtId="0" fontId="7" fillId="0" borderId="0" xfId="1" applyFont="1" applyFill="1"/>
    <xf numFmtId="49" fontId="9" fillId="0" borderId="1" xfId="1" applyNumberFormat="1" applyFont="1" applyFill="1" applyBorder="1" applyAlignment="1">
      <alignment horizontal="center" vertical="top" wrapText="1"/>
    </xf>
    <xf numFmtId="0" fontId="9" fillId="0" borderId="1" xfId="1" applyFont="1" applyFill="1" applyBorder="1" applyAlignment="1">
      <alignment vertical="top" wrapText="1"/>
    </xf>
    <xf numFmtId="165" fontId="10" fillId="0" borderId="1" xfId="1" applyNumberFormat="1" applyFont="1" applyFill="1" applyBorder="1" applyAlignment="1">
      <alignment horizontal="center" vertical="center" wrapText="1"/>
    </xf>
    <xf numFmtId="0" fontId="6" fillId="0" borderId="0" xfId="1" applyFont="1" applyFill="1"/>
    <xf numFmtId="0" fontId="6" fillId="0" borderId="1" xfId="1" applyFont="1" applyFill="1" applyBorder="1" applyAlignment="1">
      <alignment vertical="top" wrapText="1"/>
    </xf>
    <xf numFmtId="165" fontId="9"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top" wrapText="1"/>
    </xf>
    <xf numFmtId="0" fontId="13" fillId="0" borderId="1" xfId="1" applyFont="1" applyFill="1" applyBorder="1" applyAlignment="1">
      <alignment vertical="top" wrapText="1"/>
    </xf>
    <xf numFmtId="0" fontId="13" fillId="0" borderId="0" xfId="1" applyFont="1" applyFill="1"/>
    <xf numFmtId="49" fontId="9" fillId="0" borderId="1" xfId="1" applyNumberFormat="1" applyFont="1" applyFill="1" applyBorder="1" applyAlignment="1">
      <alignment horizontal="left" vertical="top" wrapText="1"/>
    </xf>
    <xf numFmtId="165" fontId="9" fillId="0" borderId="1" xfId="1" applyNumberFormat="1" applyFont="1" applyFill="1" applyBorder="1" applyAlignment="1">
      <alignment horizontal="right" vertical="center" wrapText="1"/>
    </xf>
    <xf numFmtId="49" fontId="9" fillId="0" borderId="1" xfId="1" applyNumberFormat="1" applyFont="1" applyFill="1" applyBorder="1" applyAlignment="1">
      <alignment horizontal="center" vertical="center" wrapText="1"/>
    </xf>
    <xf numFmtId="49" fontId="14" fillId="0" borderId="1" xfId="1" applyNumberFormat="1" applyFont="1" applyFill="1" applyBorder="1" applyAlignment="1">
      <alignment horizontal="left" vertical="top" wrapText="1"/>
    </xf>
    <xf numFmtId="0" fontId="6" fillId="0" borderId="0" xfId="1" applyFont="1" applyFill="1" applyAlignment="1">
      <alignment vertical="center"/>
    </xf>
    <xf numFmtId="0" fontId="3" fillId="0" borderId="0" xfId="1" applyFill="1"/>
    <xf numFmtId="0" fontId="3" fillId="0" borderId="0" xfId="1" applyFill="1" applyAlignment="1">
      <alignment vertical="top"/>
    </xf>
    <xf numFmtId="0" fontId="6" fillId="0" borderId="0" xfId="14" applyFont="1" applyFill="1" applyAlignment="1">
      <alignment horizontal="center"/>
    </xf>
    <xf numFmtId="0" fontId="6" fillId="0" borderId="0" xfId="16" applyFont="1" applyFill="1" applyAlignment="1">
      <alignment horizontal="center"/>
    </xf>
    <xf numFmtId="0" fontId="24" fillId="0" borderId="0" xfId="1" applyFont="1"/>
    <xf numFmtId="0" fontId="3" fillId="0" borderId="0" xfId="1" applyAlignment="1">
      <alignment vertical="justify"/>
    </xf>
    <xf numFmtId="0" fontId="3" fillId="0" borderId="0" xfId="1"/>
    <xf numFmtId="0" fontId="6" fillId="0" borderId="0" xfId="1" applyFont="1" applyAlignment="1"/>
    <xf numFmtId="0" fontId="7" fillId="0" borderId="0" xfId="1" applyFont="1" applyAlignment="1"/>
    <xf numFmtId="0" fontId="24" fillId="0" borderId="0" xfId="1" applyFont="1" applyFill="1"/>
    <xf numFmtId="0" fontId="3" fillId="0" borderId="0" xfId="1" applyFill="1" applyAlignment="1">
      <alignment vertical="justify"/>
    </xf>
    <xf numFmtId="0" fontId="7" fillId="0" borderId="0" xfId="1" applyFont="1" applyFill="1" applyAlignment="1">
      <alignment horizontal="right"/>
    </xf>
    <xf numFmtId="49" fontId="25" fillId="0" borderId="1" xfId="1" applyNumberFormat="1" applyFont="1" applyFill="1" applyBorder="1" applyAlignment="1">
      <alignment horizontal="center" vertical="center" wrapText="1"/>
    </xf>
    <xf numFmtId="0" fontId="7" fillId="0" borderId="1" xfId="1" applyFont="1" applyFill="1" applyBorder="1" applyAlignment="1">
      <alignment horizontal="center" vertical="justify" wrapText="1"/>
    </xf>
    <xf numFmtId="0" fontId="7" fillId="0" borderId="1" xfId="1" applyFont="1" applyBorder="1" applyAlignment="1">
      <alignment horizontal="center" vertical="center" wrapText="1"/>
    </xf>
    <xf numFmtId="3" fontId="25" fillId="2" borderId="1" xfId="1" applyNumberFormat="1" applyFont="1" applyFill="1" applyBorder="1" applyAlignment="1">
      <alignment horizontal="center" vertical="center" wrapText="1"/>
    </xf>
    <xf numFmtId="0" fontId="26" fillId="0" borderId="1" xfId="1" applyFont="1" applyFill="1" applyBorder="1" applyAlignment="1">
      <alignment vertical="top"/>
    </xf>
    <xf numFmtId="0" fontId="27" fillId="0" borderId="1" xfId="1" applyFont="1" applyFill="1" applyBorder="1" applyAlignment="1">
      <alignment horizontal="left" vertical="top" wrapText="1"/>
    </xf>
    <xf numFmtId="0" fontId="6" fillId="0" borderId="0" xfId="1" applyFont="1" applyFill="1" applyBorder="1"/>
    <xf numFmtId="0" fontId="27" fillId="0" borderId="1" xfId="1" applyFont="1" applyFill="1" applyBorder="1" applyAlignment="1">
      <alignment vertical="top" wrapText="1"/>
    </xf>
    <xf numFmtId="0" fontId="8" fillId="0" borderId="0" xfId="1" applyFont="1" applyFill="1" applyAlignment="1">
      <alignment vertical="top"/>
    </xf>
    <xf numFmtId="0" fontId="28" fillId="2" borderId="1" xfId="1" applyFont="1" applyFill="1" applyBorder="1" applyAlignment="1">
      <alignment vertical="top"/>
    </xf>
    <xf numFmtId="0" fontId="29" fillId="0" borderId="1" xfId="1" applyFont="1" applyBorder="1" applyAlignment="1">
      <alignment vertical="top" wrapText="1"/>
    </xf>
    <xf numFmtId="0" fontId="8" fillId="0" borderId="0" xfId="1" applyFont="1" applyAlignment="1">
      <alignment vertical="top"/>
    </xf>
    <xf numFmtId="0" fontId="26" fillId="2" borderId="1" xfId="1" applyFont="1" applyFill="1" applyBorder="1" applyAlignment="1">
      <alignment vertical="top"/>
    </xf>
    <xf numFmtId="0" fontId="27" fillId="0" borderId="1" xfId="1" applyFont="1" applyBorder="1" applyAlignment="1">
      <alignment vertical="top" wrapText="1"/>
    </xf>
    <xf numFmtId="0" fontId="4" fillId="0" borderId="0" xfId="1" applyFont="1" applyAlignment="1">
      <alignment vertical="top"/>
    </xf>
    <xf numFmtId="0" fontId="28" fillId="0" borderId="1" xfId="1" applyFont="1" applyBorder="1" applyAlignment="1">
      <alignment vertical="top"/>
    </xf>
    <xf numFmtId="0" fontId="32" fillId="0" borderId="1" xfId="1" applyFont="1" applyBorder="1" applyAlignment="1">
      <alignment vertical="top"/>
    </xf>
    <xf numFmtId="0" fontId="33" fillId="0" borderId="1" xfId="1" applyFont="1" applyBorder="1" applyAlignment="1">
      <alignment horizontal="left" vertical="top" wrapText="1"/>
    </xf>
    <xf numFmtId="0" fontId="26" fillId="0" borderId="1" xfId="1" applyFont="1" applyBorder="1" applyAlignment="1">
      <alignment vertical="top"/>
    </xf>
    <xf numFmtId="0" fontId="30" fillId="0" borderId="1" xfId="1" applyFont="1" applyBorder="1" applyAlignment="1">
      <alignment vertical="top" wrapText="1"/>
    </xf>
    <xf numFmtId="165" fontId="8" fillId="0" borderId="1" xfId="1" applyNumberFormat="1" applyFont="1" applyBorder="1" applyAlignment="1">
      <alignment horizontal="center" vertical="center"/>
    </xf>
    <xf numFmtId="165" fontId="30" fillId="0" borderId="1" xfId="1" applyNumberFormat="1" applyFont="1" applyBorder="1" applyAlignment="1">
      <alignment horizontal="center" vertical="center" wrapText="1"/>
    </xf>
    <xf numFmtId="165" fontId="31" fillId="0" borderId="1" xfId="1" applyNumberFormat="1" applyFont="1" applyBorder="1" applyAlignment="1">
      <alignment horizontal="center" vertical="center" wrapText="1"/>
    </xf>
    <xf numFmtId="0" fontId="31" fillId="0" borderId="1" xfId="1" applyFont="1" applyBorder="1" applyAlignment="1">
      <alignment vertical="top" wrapText="1"/>
    </xf>
    <xf numFmtId="0" fontId="3" fillId="0" borderId="0" xfId="1" applyAlignment="1">
      <alignment vertical="top"/>
    </xf>
    <xf numFmtId="165" fontId="23" fillId="0" borderId="1" xfId="1" applyNumberFormat="1" applyFont="1" applyFill="1" applyBorder="1" applyAlignment="1">
      <alignment horizontal="center" vertical="center" wrapText="1"/>
    </xf>
    <xf numFmtId="165" fontId="23" fillId="0" borderId="1" xfId="1" applyNumberFormat="1" applyFont="1" applyBorder="1" applyAlignment="1">
      <alignment horizontal="center" vertical="center" wrapText="1"/>
    </xf>
    <xf numFmtId="165" fontId="32" fillId="0" borderId="8" xfId="1" applyNumberFormat="1" applyFont="1" applyBorder="1" applyAlignment="1">
      <alignment horizontal="center" vertical="center" wrapText="1"/>
    </xf>
    <xf numFmtId="165" fontId="32" fillId="0" borderId="1" xfId="1" applyNumberFormat="1" applyFont="1" applyBorder="1" applyAlignment="1">
      <alignment horizontal="center" vertical="center" wrapText="1"/>
    </xf>
    <xf numFmtId="0" fontId="8" fillId="0" borderId="0" xfId="175" applyFont="1" applyBorder="1" applyAlignment="1" applyProtection="1"/>
    <xf numFmtId="0" fontId="6" fillId="0" borderId="0" xfId="175" applyFont="1"/>
    <xf numFmtId="0" fontId="46" fillId="0" borderId="0" xfId="1" applyFont="1" applyAlignment="1">
      <alignment vertical="center"/>
    </xf>
    <xf numFmtId="0" fontId="35" fillId="0" borderId="0" xfId="175" applyFont="1"/>
    <xf numFmtId="0" fontId="47" fillId="0" borderId="0" xfId="175" applyFont="1"/>
    <xf numFmtId="166" fontId="35" fillId="0" borderId="0" xfId="175" applyNumberFormat="1" applyFont="1"/>
    <xf numFmtId="0" fontId="48" fillId="0" borderId="1" xfId="1" applyFont="1" applyFill="1" applyBorder="1" applyAlignment="1">
      <alignment vertical="top" wrapText="1"/>
    </xf>
    <xf numFmtId="164" fontId="3" fillId="0" borderId="0" xfId="1" applyNumberFormat="1" applyFill="1" applyAlignment="1">
      <alignment vertical="top"/>
    </xf>
    <xf numFmtId="0" fontId="4" fillId="0" borderId="51" xfId="1" applyFont="1" applyFill="1" applyBorder="1" applyAlignment="1">
      <alignment vertical="center" wrapText="1"/>
    </xf>
    <xf numFmtId="0" fontId="5" fillId="0" borderId="51" xfId="1" applyFont="1" applyFill="1" applyBorder="1" applyAlignment="1">
      <alignment vertical="center"/>
    </xf>
    <xf numFmtId="49" fontId="7"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center" wrapText="1"/>
    </xf>
    <xf numFmtId="164" fontId="11" fillId="0" borderId="1" xfId="1" applyNumberFormat="1" applyFont="1" applyFill="1" applyBorder="1" applyAlignment="1">
      <alignment horizontal="center" vertical="center"/>
    </xf>
    <xf numFmtId="49" fontId="6" fillId="0" borderId="1" xfId="1" applyNumberFormat="1" applyFont="1" applyFill="1" applyBorder="1" applyAlignment="1">
      <alignment horizontal="center" vertical="top" wrapText="1"/>
    </xf>
    <xf numFmtId="165" fontId="6" fillId="0" borderId="1" xfId="1" applyNumberFormat="1" applyFont="1" applyFill="1" applyBorder="1" applyAlignment="1">
      <alignment horizontal="center" vertical="center" wrapText="1"/>
    </xf>
    <xf numFmtId="3" fontId="6" fillId="0" borderId="1" xfId="1" applyNumberFormat="1" applyFont="1" applyFill="1" applyBorder="1" applyAlignment="1">
      <alignment horizontal="center" vertical="center" wrapText="1"/>
    </xf>
    <xf numFmtId="165" fontId="6" fillId="0" borderId="1" xfId="1" applyNumberFormat="1" applyFont="1" applyFill="1" applyBorder="1" applyAlignment="1">
      <alignment horizontal="center" vertical="center"/>
    </xf>
    <xf numFmtId="164" fontId="6" fillId="0" borderId="1" xfId="1" applyNumberFormat="1" applyFont="1" applyFill="1" applyBorder="1" applyAlignment="1">
      <alignment horizontal="center" vertical="center"/>
    </xf>
    <xf numFmtId="165" fontId="12" fillId="0" borderId="1" xfId="1" applyNumberFormat="1" applyFont="1" applyFill="1" applyBorder="1" applyAlignment="1">
      <alignment horizontal="center" vertical="center"/>
    </xf>
    <xf numFmtId="165" fontId="12" fillId="0"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xf>
    <xf numFmtId="0" fontId="49" fillId="0" borderId="1" xfId="1" applyFont="1" applyFill="1" applyBorder="1" applyAlignment="1">
      <alignment vertical="top" wrapText="1"/>
    </xf>
    <xf numFmtId="164" fontId="6" fillId="0" borderId="1" xfId="1" applyNumberFormat="1" applyFont="1" applyFill="1" applyBorder="1" applyAlignment="1">
      <alignment vertical="top"/>
    </xf>
    <xf numFmtId="4" fontId="50" fillId="0" borderId="4" xfId="177" applyNumberFormat="1" applyAlignment="1" applyProtection="1">
      <alignment horizontal="center" vertical="center"/>
    </xf>
    <xf numFmtId="0" fontId="6" fillId="0" borderId="0" xfId="16" applyFont="1" applyFill="1" applyBorder="1" applyAlignment="1"/>
    <xf numFmtId="0" fontId="21" fillId="0" borderId="0" xfId="14" applyFont="1" applyFill="1"/>
    <xf numFmtId="0" fontId="51" fillId="0" borderId="0" xfId="18" applyFont="1" applyFill="1"/>
    <xf numFmtId="0" fontId="6" fillId="0" borderId="0" xfId="16" applyFont="1" applyFill="1" applyBorder="1" applyAlignment="1">
      <alignment horizontal="right"/>
    </xf>
    <xf numFmtId="0" fontId="20" fillId="0" borderId="0" xfId="14"/>
    <xf numFmtId="49" fontId="6" fillId="0" borderId="0" xfId="16" applyNumberFormat="1" applyFont="1" applyFill="1" applyBorder="1" applyAlignment="1"/>
    <xf numFmtId="49" fontId="6" fillId="0" borderId="0" xfId="16" applyNumberFormat="1" applyFont="1" applyFill="1" applyBorder="1" applyAlignment="1">
      <alignment horizontal="right"/>
    </xf>
    <xf numFmtId="0" fontId="51" fillId="0" borderId="0" xfId="18" applyFont="1" applyFill="1" applyAlignment="1"/>
    <xf numFmtId="0" fontId="53" fillId="0" borderId="0" xfId="16" applyFont="1" applyFill="1" applyBorder="1" applyAlignment="1">
      <alignment wrapText="1"/>
    </xf>
    <xf numFmtId="0" fontId="53" fillId="0" borderId="0" xfId="16" applyFont="1" applyFill="1" applyBorder="1" applyAlignment="1">
      <alignment horizontal="center" wrapText="1"/>
    </xf>
    <xf numFmtId="1" fontId="6" fillId="0" borderId="1" xfId="16" applyNumberFormat="1" applyFont="1" applyFill="1" applyBorder="1" applyAlignment="1">
      <alignment horizontal="center" vertical="center" wrapText="1"/>
    </xf>
    <xf numFmtId="49" fontId="6" fillId="0" borderId="1" xfId="16" applyNumberFormat="1" applyFont="1" applyFill="1" applyBorder="1" applyAlignment="1">
      <alignment horizontal="center" vertical="center" wrapText="1"/>
    </xf>
    <xf numFmtId="0" fontId="6" fillId="0" borderId="1" xfId="16" applyFont="1" applyFill="1" applyBorder="1" applyAlignment="1">
      <alignment horizontal="center" vertical="center"/>
    </xf>
    <xf numFmtId="4" fontId="6" fillId="0" borderId="1" xfId="16" applyNumberFormat="1" applyFont="1" applyFill="1" applyBorder="1" applyAlignment="1">
      <alignment horizontal="center" vertical="center" wrapText="1"/>
    </xf>
    <xf numFmtId="1" fontId="11" fillId="0" borderId="0" xfId="16" applyNumberFormat="1" applyFont="1" applyFill="1" applyBorder="1" applyAlignment="1">
      <alignment wrapText="1"/>
    </xf>
    <xf numFmtId="49" fontId="11" fillId="0" borderId="0" xfId="16" applyNumberFormat="1" applyFont="1" applyFill="1" applyBorder="1" applyAlignment="1">
      <alignment horizontal="center"/>
    </xf>
    <xf numFmtId="49" fontId="6" fillId="0" borderId="0" xfId="16" applyNumberFormat="1" applyFont="1" applyFill="1" applyAlignment="1">
      <alignment horizontal="center"/>
    </xf>
    <xf numFmtId="1" fontId="6" fillId="0" borderId="0" xfId="16" applyNumberFormat="1" applyFont="1" applyFill="1" applyBorder="1" applyAlignment="1">
      <alignment wrapText="1"/>
    </xf>
    <xf numFmtId="49" fontId="6" fillId="0" borderId="0" xfId="16" applyNumberFormat="1" applyFont="1" applyFill="1" applyBorder="1" applyAlignment="1">
      <alignment horizontal="center"/>
    </xf>
    <xf numFmtId="0" fontId="6" fillId="0" borderId="0" xfId="16" applyFont="1" applyFill="1" applyAlignment="1">
      <alignment wrapText="1"/>
    </xf>
    <xf numFmtId="4" fontId="11" fillId="0" borderId="0" xfId="14" applyNumberFormat="1" applyFont="1" applyFill="1"/>
    <xf numFmtId="1" fontId="6" fillId="0" borderId="0" xfId="16" applyNumberFormat="1" applyFont="1" applyFill="1" applyBorder="1" applyAlignment="1">
      <alignment horizontal="center"/>
    </xf>
    <xf numFmtId="4" fontId="6" fillId="0" borderId="0" xfId="14" applyNumberFormat="1" applyFont="1" applyFill="1"/>
    <xf numFmtId="0" fontId="6" fillId="0" borderId="0" xfId="16" applyFont="1" applyFill="1" applyBorder="1" applyAlignment="1">
      <alignment wrapText="1"/>
    </xf>
    <xf numFmtId="49" fontId="6" fillId="0" borderId="0" xfId="18" applyNumberFormat="1" applyFont="1" applyFill="1" applyAlignment="1">
      <alignment horizontal="center"/>
    </xf>
    <xf numFmtId="0" fontId="6" fillId="0" borderId="0" xfId="16" applyNumberFormat="1" applyFont="1" applyFill="1" applyAlignment="1">
      <alignment wrapText="1"/>
    </xf>
    <xf numFmtId="0" fontId="6" fillId="0" borderId="0" xfId="18" applyFont="1" applyFill="1" applyBorder="1" applyAlignment="1">
      <alignment horizontal="center"/>
    </xf>
    <xf numFmtId="0" fontId="6" fillId="0" borderId="0" xfId="16" applyFont="1" applyFill="1" applyBorder="1" applyAlignment="1">
      <alignment horizontal="center"/>
    </xf>
    <xf numFmtId="1" fontId="6" fillId="0" borderId="0" xfId="16" applyNumberFormat="1" applyFont="1" applyFill="1" applyBorder="1" applyAlignment="1">
      <alignment horizontal="left" wrapText="1"/>
    </xf>
    <xf numFmtId="0" fontId="6" fillId="0" borderId="0" xfId="17" applyFont="1" applyFill="1" applyBorder="1" applyAlignment="1">
      <alignment horizontal="center"/>
    </xf>
    <xf numFmtId="0" fontId="6" fillId="0" borderId="0" xfId="16" applyFont="1" applyFill="1" applyBorder="1" applyAlignment="1">
      <alignment horizontal="left" wrapText="1"/>
    </xf>
    <xf numFmtId="0" fontId="6" fillId="0" borderId="0" xfId="17" applyFont="1" applyFill="1" applyBorder="1"/>
    <xf numFmtId="0" fontId="57" fillId="0" borderId="0" xfId="14" applyFont="1"/>
    <xf numFmtId="0" fontId="6" fillId="0" borderId="0" xfId="18" applyFont="1" applyFill="1" applyAlignment="1">
      <alignment wrapText="1"/>
    </xf>
    <xf numFmtId="1" fontId="6" fillId="0" borderId="0" xfId="18" applyNumberFormat="1" applyFont="1" applyFill="1" applyBorder="1" applyAlignment="1">
      <alignment wrapText="1"/>
    </xf>
    <xf numFmtId="49" fontId="6" fillId="0" borderId="0" xfId="18" applyNumberFormat="1" applyFont="1" applyFill="1" applyBorder="1" applyAlignment="1">
      <alignment horizontal="center"/>
    </xf>
    <xf numFmtId="0" fontId="6" fillId="0" borderId="0" xfId="18" applyFont="1" applyFill="1" applyAlignment="1">
      <alignment horizontal="center"/>
    </xf>
    <xf numFmtId="0" fontId="6" fillId="0" borderId="0" xfId="18" applyFont="1" applyFill="1" applyBorder="1" applyAlignment="1">
      <alignment wrapText="1"/>
    </xf>
    <xf numFmtId="49" fontId="11" fillId="0" borderId="0" xfId="18" applyNumberFormat="1" applyFont="1" applyFill="1" applyBorder="1" applyAlignment="1">
      <alignment horizontal="center"/>
    </xf>
    <xf numFmtId="2" fontId="20" fillId="0" borderId="0" xfId="14" applyNumberFormat="1"/>
    <xf numFmtId="0" fontId="6" fillId="0" borderId="0" xfId="18" applyNumberFormat="1" applyFont="1" applyFill="1" applyAlignment="1">
      <alignment wrapText="1"/>
    </xf>
    <xf numFmtId="0" fontId="6" fillId="0" borderId="0" xfId="17" applyFont="1" applyFill="1" applyAlignment="1">
      <alignment horizontal="left" wrapText="1"/>
    </xf>
    <xf numFmtId="49" fontId="6" fillId="0" borderId="0" xfId="17" applyNumberFormat="1" applyFont="1" applyFill="1" applyBorder="1" applyAlignment="1">
      <alignment horizontal="center"/>
    </xf>
    <xf numFmtId="0" fontId="6" fillId="0" borderId="0" xfId="17" applyFont="1" applyFill="1" applyAlignment="1">
      <alignment horizontal="center"/>
    </xf>
    <xf numFmtId="0" fontId="6" fillId="0" borderId="0" xfId="17" applyNumberFormat="1" applyFont="1" applyFill="1" applyAlignment="1">
      <alignment horizontal="left" wrapText="1"/>
    </xf>
    <xf numFmtId="0" fontId="6" fillId="0" borderId="0" xfId="14" applyFont="1" applyFill="1" applyAlignment="1">
      <alignment horizontal="left" wrapText="1"/>
    </xf>
    <xf numFmtId="49" fontId="6" fillId="0" borderId="0" xfId="14" applyNumberFormat="1" applyFont="1" applyFill="1" applyBorder="1" applyAlignment="1">
      <alignment horizontal="center"/>
    </xf>
    <xf numFmtId="1" fontId="6" fillId="0" borderId="0" xfId="18" applyNumberFormat="1" applyFont="1" applyFill="1" applyBorder="1" applyAlignment="1">
      <alignment horizontal="left" wrapText="1"/>
    </xf>
    <xf numFmtId="0" fontId="6" fillId="0" borderId="0" xfId="18" applyFont="1" applyFill="1" applyAlignment="1">
      <alignment horizontal="left" wrapText="1"/>
    </xf>
    <xf numFmtId="0" fontId="6" fillId="0" borderId="0" xfId="17" applyFont="1" applyFill="1" applyAlignment="1">
      <alignment wrapText="1"/>
    </xf>
    <xf numFmtId="0" fontId="6" fillId="0" borderId="0" xfId="17" applyNumberFormat="1" applyFont="1" applyFill="1" applyAlignment="1">
      <alignment wrapText="1"/>
    </xf>
    <xf numFmtId="49" fontId="6" fillId="0" borderId="0" xfId="178" applyNumberFormat="1" applyFont="1" applyFill="1" applyBorder="1" applyAlignment="1">
      <alignment horizontal="center"/>
    </xf>
    <xf numFmtId="1" fontId="6" fillId="0" borderId="0" xfId="14" applyNumberFormat="1" applyFont="1" applyFill="1" applyBorder="1" applyAlignment="1">
      <alignment horizontal="left" wrapText="1"/>
    </xf>
    <xf numFmtId="49" fontId="11" fillId="0" borderId="0" xfId="14" applyNumberFormat="1" applyFont="1" applyFill="1" applyBorder="1" applyAlignment="1">
      <alignment horizontal="center"/>
    </xf>
    <xf numFmtId="0" fontId="6" fillId="0" borderId="0" xfId="18" applyFont="1" applyFill="1" applyBorder="1" applyAlignment="1">
      <alignment horizontal="left" wrapText="1"/>
    </xf>
    <xf numFmtId="1" fontId="6" fillId="0" borderId="0" xfId="17" applyNumberFormat="1" applyFont="1" applyFill="1" applyBorder="1" applyAlignment="1">
      <alignment wrapText="1"/>
    </xf>
    <xf numFmtId="49" fontId="11" fillId="0" borderId="0" xfId="16" applyNumberFormat="1" applyFont="1" applyFill="1" applyAlignment="1">
      <alignment horizontal="center"/>
    </xf>
    <xf numFmtId="0" fontId="11" fillId="0" borderId="0" xfId="16" applyFont="1" applyFill="1" applyAlignment="1">
      <alignment horizontal="center"/>
    </xf>
    <xf numFmtId="4" fontId="6" fillId="0" borderId="0" xfId="1" applyNumberFormat="1" applyFont="1" applyFill="1" applyBorder="1" applyAlignment="1">
      <alignment wrapText="1"/>
    </xf>
    <xf numFmtId="49" fontId="6" fillId="0" borderId="0" xfId="1" applyNumberFormat="1" applyFont="1" applyFill="1" applyBorder="1" applyAlignment="1">
      <alignment horizontal="center"/>
    </xf>
    <xf numFmtId="0" fontId="6" fillId="0" borderId="0" xfId="1" applyFont="1" applyFill="1" applyBorder="1" applyAlignment="1">
      <alignment horizontal="center"/>
    </xf>
    <xf numFmtId="0" fontId="6" fillId="0" borderId="0" xfId="1" applyFont="1" applyFill="1" applyBorder="1" applyAlignment="1">
      <alignment wrapText="1"/>
    </xf>
    <xf numFmtId="1" fontId="6" fillId="0" borderId="0" xfId="1" applyNumberFormat="1" applyFont="1" applyFill="1" applyBorder="1" applyAlignment="1">
      <alignment wrapText="1"/>
    </xf>
    <xf numFmtId="0" fontId="59" fillId="0" borderId="0" xfId="18" applyFont="1" applyFill="1" applyBorder="1" applyAlignment="1">
      <alignment horizontal="center"/>
    </xf>
    <xf numFmtId="49" fontId="6" fillId="0" borderId="0" xfId="16" applyNumberFormat="1" applyFont="1" applyFill="1" applyBorder="1" applyAlignment="1">
      <alignment horizontal="center" wrapText="1"/>
    </xf>
    <xf numFmtId="4" fontId="6" fillId="0" borderId="0" xfId="18" applyNumberFormat="1" applyFont="1" applyFill="1" applyBorder="1" applyAlignment="1">
      <alignment wrapText="1"/>
    </xf>
    <xf numFmtId="2" fontId="6" fillId="0" borderId="0" xfId="18" applyNumberFormat="1" applyFont="1" applyFill="1" applyBorder="1" applyAlignment="1">
      <alignment wrapText="1"/>
    </xf>
    <xf numFmtId="0" fontId="6" fillId="0" borderId="0" xfId="1" applyFont="1" applyFill="1" applyBorder="1" applyAlignment="1">
      <alignment horizontal="left" wrapText="1"/>
    </xf>
    <xf numFmtId="1" fontId="56" fillId="0" borderId="0" xfId="16" applyNumberFormat="1" applyFont="1" applyFill="1" applyBorder="1" applyAlignment="1">
      <alignment wrapText="1"/>
    </xf>
    <xf numFmtId="49" fontId="56" fillId="0" borderId="0" xfId="16" applyNumberFormat="1" applyFont="1" applyFill="1" applyBorder="1" applyAlignment="1">
      <alignment horizontal="center"/>
    </xf>
    <xf numFmtId="49" fontId="56" fillId="0" borderId="0" xfId="16" applyNumberFormat="1" applyFont="1" applyFill="1" applyAlignment="1">
      <alignment horizontal="center"/>
    </xf>
    <xf numFmtId="49" fontId="55" fillId="0" borderId="0" xfId="16" applyNumberFormat="1" applyFont="1" applyFill="1" applyBorder="1" applyAlignment="1">
      <alignment horizontal="center"/>
    </xf>
    <xf numFmtId="0" fontId="56" fillId="0" borderId="0" xfId="16" applyFont="1" applyFill="1" applyAlignment="1">
      <alignment horizontal="center"/>
    </xf>
    <xf numFmtId="49" fontId="6" fillId="0" borderId="0" xfId="18" applyNumberFormat="1" applyFont="1" applyFill="1" applyBorder="1" applyAlignment="1">
      <alignment horizontal="center" wrapText="1"/>
    </xf>
    <xf numFmtId="0" fontId="54" fillId="0" borderId="0" xfId="14" applyFont="1" applyFill="1" applyAlignment="1">
      <alignment wrapText="1"/>
    </xf>
    <xf numFmtId="49" fontId="11" fillId="0" borderId="0" xfId="16" applyNumberFormat="1" applyFont="1" applyFill="1" applyBorder="1" applyAlignment="1">
      <alignment horizontal="justify"/>
    </xf>
    <xf numFmtId="0" fontId="21" fillId="0" borderId="0" xfId="14" applyFont="1" applyFill="1" applyAlignment="1"/>
    <xf numFmtId="0" fontId="8" fillId="0" borderId="0" xfId="179" applyFont="1" applyBorder="1" applyAlignment="1" applyProtection="1"/>
    <xf numFmtId="0" fontId="6" fillId="0" borderId="0" xfId="174" applyFont="1" applyBorder="1" applyAlignment="1" applyProtection="1">
      <alignment horizontal="right"/>
    </xf>
    <xf numFmtId="49" fontId="8" fillId="0" borderId="1" xfId="174" applyNumberFormat="1" applyFont="1" applyBorder="1" applyAlignment="1" applyProtection="1">
      <alignment horizontal="center" vertical="center" wrapText="1"/>
    </xf>
    <xf numFmtId="49" fontId="6" fillId="0" borderId="1" xfId="174" applyNumberFormat="1" applyFont="1" applyBorder="1" applyAlignment="1" applyProtection="1">
      <alignment horizontal="center" vertical="center" wrapText="1"/>
    </xf>
    <xf numFmtId="49" fontId="8" fillId="0" borderId="1" xfId="179" applyNumberFormat="1" applyFont="1" applyBorder="1" applyAlignment="1" applyProtection="1">
      <alignment horizontal="center" vertical="center" wrapText="1"/>
    </xf>
    <xf numFmtId="167" fontId="8" fillId="0" borderId="1" xfId="179" applyNumberFormat="1" applyFont="1" applyBorder="1" applyAlignment="1" applyProtection="1">
      <alignment horizontal="left" vertical="center" wrapText="1"/>
    </xf>
    <xf numFmtId="165" fontId="8" fillId="0" borderId="1" xfId="179" applyNumberFormat="1" applyFont="1" applyBorder="1" applyAlignment="1" applyProtection="1">
      <alignment horizontal="center" vertical="center"/>
    </xf>
    <xf numFmtId="49" fontId="8" fillId="0" borderId="1" xfId="179" applyNumberFormat="1" applyFont="1" applyBorder="1" applyAlignment="1" applyProtection="1">
      <alignment horizontal="left" vertical="center" wrapText="1"/>
    </xf>
    <xf numFmtId="1" fontId="8" fillId="0" borderId="1" xfId="179" applyNumberFormat="1" applyFont="1" applyBorder="1" applyAlignment="1" applyProtection="1">
      <alignment horizontal="center" vertical="center"/>
    </xf>
    <xf numFmtId="165" fontId="8" fillId="0" borderId="1" xfId="179" applyNumberFormat="1" applyFont="1" applyBorder="1" applyAlignment="1">
      <alignment horizontal="center" vertical="center" wrapText="1"/>
    </xf>
    <xf numFmtId="49" fontId="4" fillId="0" borderId="1" xfId="174" applyNumberFormat="1" applyFont="1" applyBorder="1" applyAlignment="1" applyProtection="1">
      <alignment horizontal="right" vertical="center"/>
    </xf>
    <xf numFmtId="49" fontId="11" fillId="0" borderId="1" xfId="174" applyNumberFormat="1" applyFont="1" applyBorder="1" applyAlignment="1" applyProtection="1">
      <alignment horizontal="right" vertical="center"/>
    </xf>
    <xf numFmtId="165" fontId="4" fillId="0" borderId="1" xfId="179" applyNumberFormat="1" applyFont="1" applyBorder="1"/>
    <xf numFmtId="168" fontId="8" fillId="0" borderId="1" xfId="179" applyNumberFormat="1" applyFont="1" applyBorder="1" applyAlignment="1" applyProtection="1">
      <alignment horizontal="right" vertical="center"/>
    </xf>
    <xf numFmtId="0" fontId="35" fillId="0" borderId="0" xfId="175" applyFont="1" applyProtection="1">
      <protection locked="0"/>
    </xf>
    <xf numFmtId="4" fontId="6" fillId="0" borderId="0" xfId="14" applyNumberFormat="1" applyFont="1" applyFill="1" applyAlignment="1">
      <alignment horizontal="right"/>
    </xf>
    <xf numFmtId="4" fontId="6" fillId="5" borderId="0" xfId="14" applyNumberFormat="1" applyFont="1" applyFill="1"/>
    <xf numFmtId="165" fontId="6" fillId="0" borderId="0" xfId="14" applyNumberFormat="1" applyFont="1" applyFill="1"/>
    <xf numFmtId="0" fontId="6" fillId="0" borderId="0" xfId="14" applyFont="1" applyFill="1"/>
    <xf numFmtId="165" fontId="21" fillId="0" borderId="0" xfId="14" applyNumberFormat="1" applyFont="1" applyFill="1"/>
    <xf numFmtId="4" fontId="21" fillId="0" borderId="0" xfId="14" applyNumberFormat="1" applyFont="1" applyFill="1"/>
    <xf numFmtId="0" fontId="8" fillId="0" borderId="0" xfId="176" applyFont="1" applyAlignment="1">
      <alignment horizontal="right" vertical="center"/>
    </xf>
    <xf numFmtId="165" fontId="50" fillId="0" borderId="4" xfId="177" applyNumberFormat="1" applyAlignment="1" applyProtection="1">
      <alignment horizontal="center" vertical="center"/>
    </xf>
    <xf numFmtId="4" fontId="50" fillId="0" borderId="3" xfId="128" applyNumberFormat="1" applyFont="1" applyAlignment="1" applyProtection="1">
      <alignment horizontal="center" vertical="center"/>
    </xf>
    <xf numFmtId="0" fontId="6" fillId="0" borderId="0" xfId="1" applyFont="1" applyAlignment="1">
      <alignment horizontal="right"/>
    </xf>
    <xf numFmtId="0" fontId="9" fillId="0" borderId="0" xfId="1" applyFont="1" applyAlignment="1">
      <alignment horizontal="center" vertical="center" wrapText="1"/>
    </xf>
    <xf numFmtId="0" fontId="9" fillId="0" borderId="0" xfId="179" applyFont="1" applyAlignment="1">
      <alignment horizontal="center" vertical="center" wrapText="1"/>
    </xf>
    <xf numFmtId="0" fontId="52" fillId="0" borderId="0" xfId="18" applyFont="1" applyFill="1" applyAlignment="1">
      <alignment horizontal="right"/>
    </xf>
    <xf numFmtId="0" fontId="53" fillId="0" borderId="0" xfId="16" applyFont="1" applyFill="1" applyBorder="1" applyAlignment="1">
      <alignment horizontal="center" vertical="center" wrapText="1"/>
    </xf>
    <xf numFmtId="0" fontId="11" fillId="0" borderId="0" xfId="1" applyFont="1" applyFill="1" applyAlignment="1">
      <alignment horizontal="center" wrapText="1"/>
    </xf>
    <xf numFmtId="0" fontId="8" fillId="0" borderId="51" xfId="1" applyFont="1" applyFill="1" applyBorder="1" applyAlignment="1">
      <alignment horizontal="right" vertical="center"/>
    </xf>
    <xf numFmtId="0" fontId="22" fillId="0" borderId="0" xfId="1" applyFont="1" applyAlignment="1">
      <alignment horizontal="right"/>
    </xf>
    <xf numFmtId="0" fontId="8" fillId="0" borderId="0" xfId="1" applyFont="1" applyAlignment="1">
      <alignment horizontal="right"/>
    </xf>
    <xf numFmtId="0" fontId="10" fillId="0" borderId="0" xfId="1" applyFont="1" applyFill="1" applyBorder="1" applyAlignment="1">
      <alignment horizontal="center" vertical="top" wrapText="1"/>
    </xf>
  </cellXfs>
  <cellStyles count="180">
    <cellStyle name="br" xfId="19"/>
    <cellStyle name="col" xfId="20"/>
    <cellStyle name="style0" xfId="21"/>
    <cellStyle name="td" xfId="22"/>
    <cellStyle name="tr" xfId="23"/>
    <cellStyle name="xl100" xfId="24"/>
    <cellStyle name="xl101" xfId="25"/>
    <cellStyle name="xl101 2" xfId="26"/>
    <cellStyle name="xl102" xfId="27"/>
    <cellStyle name="xl103" xfId="28"/>
    <cellStyle name="xl104" xfId="29"/>
    <cellStyle name="xl105" xfId="11"/>
    <cellStyle name="xl106" xfId="30"/>
    <cellStyle name="xl107" xfId="12"/>
    <cellStyle name="xl107 2" xfId="3"/>
    <cellStyle name="xl108" xfId="13"/>
    <cellStyle name="xl109" xfId="31"/>
    <cellStyle name="xl109 2" xfId="5"/>
    <cellStyle name="xl110" xfId="32"/>
    <cellStyle name="xl111" xfId="33"/>
    <cellStyle name="xl112" xfId="34"/>
    <cellStyle name="xl113" xfId="35"/>
    <cellStyle name="xl114" xfId="36"/>
    <cellStyle name="xl115" xfId="37"/>
    <cellStyle name="xl116" xfId="38"/>
    <cellStyle name="xl117" xfId="39"/>
    <cellStyle name="xl118" xfId="40"/>
    <cellStyle name="xl119" xfId="41"/>
    <cellStyle name="xl120" xfId="42"/>
    <cellStyle name="xl121" xfId="43"/>
    <cellStyle name="xl122" xfId="44"/>
    <cellStyle name="xl123" xfId="45"/>
    <cellStyle name="xl124" xfId="46"/>
    <cellStyle name="xl125" xfId="47"/>
    <cellStyle name="xl126" xfId="48"/>
    <cellStyle name="xl127" xfId="49"/>
    <cellStyle name="xl128" xfId="50"/>
    <cellStyle name="xl129" xfId="51"/>
    <cellStyle name="xl130" xfId="52"/>
    <cellStyle name="xl131" xfId="53"/>
    <cellStyle name="xl132" xfId="54"/>
    <cellStyle name="xl133" xfId="55"/>
    <cellStyle name="xl134" xfId="56"/>
    <cellStyle name="xl135" xfId="57"/>
    <cellStyle name="xl136" xfId="58"/>
    <cellStyle name="xl137" xfId="59"/>
    <cellStyle name="xl138" xfId="60"/>
    <cellStyle name="xl139" xfId="61"/>
    <cellStyle name="xl140" xfId="62"/>
    <cellStyle name="xl141" xfId="63"/>
    <cellStyle name="xl142" xfId="64"/>
    <cellStyle name="xl143" xfId="65"/>
    <cellStyle name="xl144" xfId="66"/>
    <cellStyle name="xl145" xfId="67"/>
    <cellStyle name="xl146" xfId="68"/>
    <cellStyle name="xl147" xfId="69"/>
    <cellStyle name="xl148" xfId="70"/>
    <cellStyle name="xl149" xfId="71"/>
    <cellStyle name="xl150" xfId="72"/>
    <cellStyle name="xl151" xfId="73"/>
    <cellStyle name="xl152" xfId="74"/>
    <cellStyle name="xl153" xfId="75"/>
    <cellStyle name="xl154" xfId="76"/>
    <cellStyle name="xl155" xfId="77"/>
    <cellStyle name="xl156" xfId="78"/>
    <cellStyle name="xl157" xfId="79"/>
    <cellStyle name="xl158" xfId="80"/>
    <cellStyle name="xl159" xfId="81"/>
    <cellStyle name="xl160" xfId="82"/>
    <cellStyle name="xl161" xfId="83"/>
    <cellStyle name="xl162" xfId="84"/>
    <cellStyle name="xl163" xfId="85"/>
    <cellStyle name="xl164" xfId="86"/>
    <cellStyle name="xl165" xfId="87"/>
    <cellStyle name="xl166" xfId="88"/>
    <cellStyle name="xl167" xfId="89"/>
    <cellStyle name="xl168" xfId="90"/>
    <cellStyle name="xl169" xfId="91"/>
    <cellStyle name="xl21" xfId="92"/>
    <cellStyle name="xl22" xfId="93"/>
    <cellStyle name="xl23" xfId="94"/>
    <cellStyle name="xl24" xfId="95"/>
    <cellStyle name="xl25" xfId="96"/>
    <cellStyle name="xl26" xfId="97"/>
    <cellStyle name="xl27" xfId="98"/>
    <cellStyle name="xl28" xfId="99"/>
    <cellStyle name="xl29" xfId="100"/>
    <cellStyle name="xl30" xfId="101"/>
    <cellStyle name="xl31" xfId="102"/>
    <cellStyle name="xl32" xfId="103"/>
    <cellStyle name="xl32 2" xfId="2"/>
    <cellStyle name="xl33" xfId="104"/>
    <cellStyle name="xl33 2" xfId="6"/>
    <cellStyle name="xl34" xfId="105"/>
    <cellStyle name="xl34 2" xfId="7"/>
    <cellStyle name="xl35" xfId="106"/>
    <cellStyle name="xl35 2" xfId="8"/>
    <cellStyle name="xl36" xfId="107"/>
    <cellStyle name="xl37" xfId="108"/>
    <cellStyle name="xl38" xfId="109"/>
    <cellStyle name="xl39" xfId="110"/>
    <cellStyle name="xl40" xfId="111"/>
    <cellStyle name="xl41" xfId="112"/>
    <cellStyle name="xl41 2" xfId="10"/>
    <cellStyle name="xl42" xfId="113"/>
    <cellStyle name="xl43" xfId="114"/>
    <cellStyle name="xl44" xfId="115"/>
    <cellStyle name="xl45" xfId="116"/>
    <cellStyle name="xl45 2" xfId="9"/>
    <cellStyle name="xl46" xfId="117"/>
    <cellStyle name="xl47" xfId="118"/>
    <cellStyle name="xl48" xfId="119"/>
    <cellStyle name="xl49" xfId="120"/>
    <cellStyle name="xl49 2" xfId="4"/>
    <cellStyle name="xl50" xfId="121"/>
    <cellStyle name="xl51" xfId="122"/>
    <cellStyle name="xl52" xfId="123"/>
    <cellStyle name="xl53" xfId="124"/>
    <cellStyle name="xl54" xfId="125"/>
    <cellStyle name="xl55" xfId="126"/>
    <cellStyle name="xl56" xfId="127"/>
    <cellStyle name="xl57" xfId="128"/>
    <cellStyle name="xl58" xfId="129"/>
    <cellStyle name="xl58 2" xfId="177"/>
    <cellStyle name="xl59" xfId="130"/>
    <cellStyle name="xl60" xfId="131"/>
    <cellStyle name="xl61" xfId="132"/>
    <cellStyle name="xl62" xfId="133"/>
    <cellStyle name="xl63" xfId="134"/>
    <cellStyle name="xl64" xfId="135"/>
    <cellStyle name="xl65" xfId="136"/>
    <cellStyle name="xl66" xfId="137"/>
    <cellStyle name="xl67" xfId="138"/>
    <cellStyle name="xl68" xfId="139"/>
    <cellStyle name="xl69" xfId="140"/>
    <cellStyle name="xl70" xfId="141"/>
    <cellStyle name="xl71" xfId="142"/>
    <cellStyle name="xl72" xfId="143"/>
    <cellStyle name="xl73" xfId="144"/>
    <cellStyle name="xl74" xfId="145"/>
    <cellStyle name="xl75" xfId="146"/>
    <cellStyle name="xl76" xfId="147"/>
    <cellStyle name="xl77" xfId="148"/>
    <cellStyle name="xl78" xfId="149"/>
    <cellStyle name="xl79" xfId="150"/>
    <cellStyle name="xl80" xfId="151"/>
    <cellStyle name="xl81" xfId="152"/>
    <cellStyle name="xl82" xfId="153"/>
    <cellStyle name="xl83" xfId="154"/>
    <cellStyle name="xl84" xfId="155"/>
    <cellStyle name="xl85" xfId="156"/>
    <cellStyle name="xl86" xfId="157"/>
    <cellStyle name="xl87" xfId="158"/>
    <cellStyle name="xl88" xfId="159"/>
    <cellStyle name="xl89" xfId="160"/>
    <cellStyle name="xl90" xfId="161"/>
    <cellStyle name="xl91" xfId="162"/>
    <cellStyle name="xl92" xfId="163"/>
    <cellStyle name="xl93" xfId="164"/>
    <cellStyle name="xl94" xfId="165"/>
    <cellStyle name="xl95" xfId="166"/>
    <cellStyle name="xl96" xfId="167"/>
    <cellStyle name="xl97" xfId="168"/>
    <cellStyle name="xl98" xfId="169"/>
    <cellStyle name="xl99" xfId="170"/>
    <cellStyle name="Обычный" xfId="0" builtinId="0"/>
    <cellStyle name="Обычный 2" xfId="1"/>
    <cellStyle name="Обычный 2 2" xfId="14"/>
    <cellStyle name="Обычный 2 2 2" xfId="171"/>
    <cellStyle name="Обычный 2 3" xfId="172"/>
    <cellStyle name="Обычный 3" xfId="15"/>
    <cellStyle name="Обычный 3 2" xfId="16"/>
    <cellStyle name="Обычный 4" xfId="17"/>
    <cellStyle name="Обычный 5" xfId="18"/>
    <cellStyle name="Обычный 5 2" xfId="173"/>
    <cellStyle name="Обычный 6" xfId="174"/>
    <cellStyle name="Обычный 6 2" xfId="175"/>
    <cellStyle name="Обычный 7" xfId="176"/>
    <cellStyle name="Обычный 8" xfId="179"/>
    <cellStyle name="Обычный_ноябрь 2003" xfId="17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181"/>
  <sheetViews>
    <sheetView workbookViewId="0">
      <selection activeCell="D4" sqref="D4"/>
    </sheetView>
  </sheetViews>
  <sheetFormatPr defaultColWidth="9" defaultRowHeight="14.25"/>
  <cols>
    <col min="1" max="1" width="19.25" style="62" customWidth="1"/>
    <col min="2" max="2" width="59.5" style="63" customWidth="1"/>
    <col min="3" max="3" width="10.875" style="63" customWidth="1"/>
    <col min="4" max="4" width="12.5" style="63" customWidth="1"/>
    <col min="5" max="5" width="12.625" style="62" bestFit="1" customWidth="1"/>
    <col min="6" max="6" width="10.75" style="62" bestFit="1" customWidth="1"/>
    <col min="7" max="16384" width="9" style="62"/>
  </cols>
  <sheetData>
    <row r="1" spans="1:6" ht="15">
      <c r="A1" s="59"/>
      <c r="B1" s="60"/>
      <c r="D1" s="184" t="s">
        <v>146</v>
      </c>
    </row>
    <row r="2" spans="1:6" ht="15">
      <c r="A2" s="59"/>
      <c r="B2" s="60"/>
      <c r="D2" s="184" t="s">
        <v>147</v>
      </c>
    </row>
    <row r="3" spans="1:6" ht="15">
      <c r="A3" s="59"/>
      <c r="B3" s="60"/>
      <c r="D3" s="184" t="s">
        <v>99</v>
      </c>
    </row>
    <row r="4" spans="1:6" ht="15">
      <c r="A4" s="59"/>
      <c r="B4" s="184"/>
      <c r="C4" s="62"/>
      <c r="D4" s="184" t="s">
        <v>934</v>
      </c>
    </row>
    <row r="5" spans="1:6" ht="15">
      <c r="A5" s="59"/>
      <c r="B5" s="60"/>
      <c r="C5" s="25"/>
      <c r="D5" s="60"/>
    </row>
    <row r="6" spans="1:6" ht="15.75">
      <c r="A6" s="185" t="s">
        <v>152</v>
      </c>
      <c r="B6" s="185"/>
      <c r="C6" s="185"/>
      <c r="D6" s="185"/>
      <c r="E6" s="61"/>
    </row>
    <row r="7" spans="1:6" ht="9" customHeight="1">
      <c r="A7" s="186"/>
      <c r="B7" s="186"/>
      <c r="C7" s="186"/>
      <c r="D7" s="186"/>
      <c r="E7" s="64"/>
      <c r="F7" s="64"/>
    </row>
    <row r="8" spans="1:6" ht="15">
      <c r="A8" s="160"/>
      <c r="B8" s="160"/>
      <c r="C8" s="160"/>
      <c r="D8" s="161" t="s">
        <v>148</v>
      </c>
    </row>
    <row r="9" spans="1:6" ht="25.5">
      <c r="A9" s="162" t="s">
        <v>149</v>
      </c>
      <c r="B9" s="163" t="s">
        <v>0</v>
      </c>
      <c r="C9" s="163" t="s">
        <v>150</v>
      </c>
      <c r="D9" s="163" t="s">
        <v>151</v>
      </c>
    </row>
    <row r="10" spans="1:6" ht="76.5">
      <c r="A10" s="164" t="s">
        <v>650</v>
      </c>
      <c r="B10" s="165" t="s">
        <v>651</v>
      </c>
      <c r="C10" s="166">
        <v>1044876</v>
      </c>
      <c r="D10" s="173">
        <v>1034076.2</v>
      </c>
    </row>
    <row r="11" spans="1:6" ht="63.75">
      <c r="A11" s="164" t="s">
        <v>652</v>
      </c>
      <c r="B11" s="165" t="s">
        <v>653</v>
      </c>
      <c r="C11" s="166"/>
      <c r="D11" s="173">
        <v>2280.4</v>
      </c>
    </row>
    <row r="12" spans="1:6" ht="76.5">
      <c r="A12" s="164" t="s">
        <v>654</v>
      </c>
      <c r="B12" s="165" t="s">
        <v>655</v>
      </c>
      <c r="C12" s="166"/>
      <c r="D12" s="173">
        <v>2556.1</v>
      </c>
      <c r="F12" s="174"/>
    </row>
    <row r="13" spans="1:6" ht="59.25" customHeight="1">
      <c r="A13" s="164" t="s">
        <v>656</v>
      </c>
      <c r="B13" s="165" t="s">
        <v>657</v>
      </c>
      <c r="C13" s="166"/>
      <c r="D13" s="173">
        <v>-13</v>
      </c>
    </row>
    <row r="14" spans="1:6" ht="94.5" customHeight="1">
      <c r="A14" s="164" t="s">
        <v>658</v>
      </c>
      <c r="B14" s="165" t="s">
        <v>659</v>
      </c>
      <c r="C14" s="166">
        <v>35540</v>
      </c>
      <c r="D14" s="173">
        <v>30052.400000000001</v>
      </c>
    </row>
    <row r="15" spans="1:6" ht="76.5">
      <c r="A15" s="164" t="s">
        <v>660</v>
      </c>
      <c r="B15" s="165" t="s">
        <v>661</v>
      </c>
      <c r="C15" s="166"/>
      <c r="D15" s="173">
        <v>1596.6</v>
      </c>
    </row>
    <row r="16" spans="1:6" ht="83.25" customHeight="1">
      <c r="A16" s="164" t="s">
        <v>662</v>
      </c>
      <c r="B16" s="165" t="s">
        <v>663</v>
      </c>
      <c r="C16" s="166"/>
      <c r="D16" s="173">
        <v>17.3</v>
      </c>
    </row>
    <row r="17" spans="1:4" ht="93" customHeight="1">
      <c r="A17" s="164" t="s">
        <v>664</v>
      </c>
      <c r="B17" s="165" t="s">
        <v>665</v>
      </c>
      <c r="C17" s="166"/>
      <c r="D17" s="173">
        <v>287.60000000000002</v>
      </c>
    </row>
    <row r="18" spans="1:4" ht="80.25" customHeight="1">
      <c r="A18" s="164" t="s">
        <v>666</v>
      </c>
      <c r="B18" s="165" t="s">
        <v>667</v>
      </c>
      <c r="C18" s="166"/>
      <c r="D18" s="173">
        <v>-1</v>
      </c>
    </row>
    <row r="19" spans="1:4" ht="55.5" customHeight="1">
      <c r="A19" s="164" t="s">
        <v>668</v>
      </c>
      <c r="B19" s="167" t="s">
        <v>669</v>
      </c>
      <c r="C19" s="166">
        <v>8584</v>
      </c>
      <c r="D19" s="173">
        <v>7270.4</v>
      </c>
    </row>
    <row r="20" spans="1:4" ht="38.25">
      <c r="A20" s="164" t="s">
        <v>670</v>
      </c>
      <c r="B20" s="167" t="s">
        <v>671</v>
      </c>
      <c r="C20" s="166"/>
      <c r="D20" s="173">
        <v>87.1</v>
      </c>
    </row>
    <row r="21" spans="1:4" ht="51">
      <c r="A21" s="164" t="s">
        <v>672</v>
      </c>
      <c r="B21" s="167" t="s">
        <v>673</v>
      </c>
      <c r="C21" s="166"/>
      <c r="D21" s="173">
        <v>179.4</v>
      </c>
    </row>
    <row r="22" spans="1:4" ht="51">
      <c r="A22" s="164" t="s">
        <v>674</v>
      </c>
      <c r="B22" s="167" t="s">
        <v>675</v>
      </c>
      <c r="C22" s="166">
        <v>4154.5</v>
      </c>
      <c r="D22" s="173">
        <v>4193.1000000000004</v>
      </c>
    </row>
    <row r="23" spans="1:4" ht="63.75">
      <c r="A23" s="164" t="s">
        <v>676</v>
      </c>
      <c r="B23" s="165" t="s">
        <v>677</v>
      </c>
      <c r="C23" s="166">
        <v>59.1</v>
      </c>
      <c r="D23" s="173">
        <v>42.6</v>
      </c>
    </row>
    <row r="24" spans="1:4" ht="51">
      <c r="A24" s="164" t="s">
        <v>678</v>
      </c>
      <c r="B24" s="167" t="s">
        <v>679</v>
      </c>
      <c r="C24" s="166">
        <v>9157</v>
      </c>
      <c r="D24" s="173">
        <v>6781.1</v>
      </c>
    </row>
    <row r="25" spans="1:4" ht="51">
      <c r="A25" s="164" t="s">
        <v>680</v>
      </c>
      <c r="B25" s="167" t="s">
        <v>681</v>
      </c>
      <c r="C25" s="166">
        <v>-1555</v>
      </c>
      <c r="D25" s="173">
        <v>-812.1</v>
      </c>
    </row>
    <row r="26" spans="1:4" ht="42.75" customHeight="1">
      <c r="A26" s="164" t="s">
        <v>682</v>
      </c>
      <c r="B26" s="167" t="s">
        <v>683</v>
      </c>
      <c r="C26" s="166">
        <v>341019.4</v>
      </c>
      <c r="D26" s="173">
        <v>336516.6</v>
      </c>
    </row>
    <row r="27" spans="1:4" ht="25.5">
      <c r="A27" s="164" t="s">
        <v>684</v>
      </c>
      <c r="B27" s="167" t="s">
        <v>685</v>
      </c>
      <c r="C27" s="166"/>
      <c r="D27" s="173">
        <v>1031.2</v>
      </c>
    </row>
    <row r="28" spans="1:4" ht="25.5">
      <c r="A28" s="164" t="s">
        <v>686</v>
      </c>
      <c r="B28" s="167" t="s">
        <v>687</v>
      </c>
      <c r="C28" s="166"/>
      <c r="D28" s="173">
        <v>-6.4</v>
      </c>
    </row>
    <row r="29" spans="1:4" ht="38.25">
      <c r="A29" s="164" t="s">
        <v>688</v>
      </c>
      <c r="B29" s="167" t="s">
        <v>689</v>
      </c>
      <c r="C29" s="166"/>
      <c r="D29" s="173">
        <v>827.3</v>
      </c>
    </row>
    <row r="30" spans="1:4" ht="25.5">
      <c r="A30" s="164" t="s">
        <v>690</v>
      </c>
      <c r="B30" s="167" t="s">
        <v>691</v>
      </c>
      <c r="C30" s="166"/>
      <c r="D30" s="173">
        <v>0.7</v>
      </c>
    </row>
    <row r="31" spans="1:4" ht="51">
      <c r="A31" s="164" t="s">
        <v>692</v>
      </c>
      <c r="B31" s="167" t="s">
        <v>693</v>
      </c>
      <c r="C31" s="166"/>
      <c r="D31" s="173">
        <v>103.3</v>
      </c>
    </row>
    <row r="32" spans="1:4" ht="38.25">
      <c r="A32" s="164" t="s">
        <v>694</v>
      </c>
      <c r="B32" s="167" t="s">
        <v>695</v>
      </c>
      <c r="C32" s="166"/>
      <c r="D32" s="173">
        <v>143</v>
      </c>
    </row>
    <row r="33" spans="1:4" ht="51">
      <c r="A33" s="164" t="s">
        <v>696</v>
      </c>
      <c r="B33" s="167" t="s">
        <v>697</v>
      </c>
      <c r="C33" s="166"/>
      <c r="D33" s="173">
        <v>20.9</v>
      </c>
    </row>
    <row r="34" spans="1:4" ht="27" customHeight="1">
      <c r="A34" s="164" t="s">
        <v>698</v>
      </c>
      <c r="B34" s="167" t="s">
        <v>699</v>
      </c>
      <c r="C34" s="166">
        <v>9477</v>
      </c>
      <c r="D34" s="173">
        <v>8739.2000000000007</v>
      </c>
    </row>
    <row r="35" spans="1:4" ht="18" customHeight="1">
      <c r="A35" s="164" t="s">
        <v>700</v>
      </c>
      <c r="B35" s="167" t="s">
        <v>701</v>
      </c>
      <c r="C35" s="166"/>
      <c r="D35" s="173">
        <v>468.7</v>
      </c>
    </row>
    <row r="36" spans="1:4" ht="30.75" customHeight="1">
      <c r="A36" s="164" t="s">
        <v>702</v>
      </c>
      <c r="B36" s="167" t="s">
        <v>703</v>
      </c>
      <c r="C36" s="166"/>
      <c r="D36" s="173">
        <v>12.3</v>
      </c>
    </row>
    <row r="37" spans="1:4" ht="51">
      <c r="A37" s="164" t="s">
        <v>704</v>
      </c>
      <c r="B37" s="167" t="s">
        <v>705</v>
      </c>
      <c r="C37" s="166">
        <v>41818</v>
      </c>
      <c r="D37" s="173">
        <v>39392</v>
      </c>
    </row>
    <row r="38" spans="1:4" ht="38.25">
      <c r="A38" s="164" t="s">
        <v>706</v>
      </c>
      <c r="B38" s="167" t="s">
        <v>707</v>
      </c>
      <c r="C38" s="166"/>
      <c r="D38" s="173">
        <v>10.8</v>
      </c>
    </row>
    <row r="39" spans="1:4" ht="51">
      <c r="A39" s="164" t="s">
        <v>708</v>
      </c>
      <c r="B39" s="167" t="s">
        <v>709</v>
      </c>
      <c r="C39" s="166">
        <v>192615.5</v>
      </c>
      <c r="D39" s="173">
        <v>187621.8</v>
      </c>
    </row>
    <row r="40" spans="1:4" ht="38.25">
      <c r="A40" s="164" t="s">
        <v>710</v>
      </c>
      <c r="B40" s="167" t="s">
        <v>711</v>
      </c>
      <c r="C40" s="166"/>
      <c r="D40" s="173">
        <v>2006</v>
      </c>
    </row>
    <row r="41" spans="1:4" ht="56.25" customHeight="1">
      <c r="A41" s="164" t="s">
        <v>712</v>
      </c>
      <c r="B41" s="167" t="s">
        <v>713</v>
      </c>
      <c r="C41" s="166"/>
      <c r="D41" s="173">
        <v>-1</v>
      </c>
    </row>
    <row r="42" spans="1:4" ht="57.75" customHeight="1">
      <c r="A42" s="164" t="s">
        <v>714</v>
      </c>
      <c r="B42" s="165" t="s">
        <v>715</v>
      </c>
      <c r="C42" s="166"/>
      <c r="D42" s="173">
        <v>-8.5</v>
      </c>
    </row>
    <row r="43" spans="1:4" ht="51">
      <c r="A43" s="164" t="s">
        <v>716</v>
      </c>
      <c r="B43" s="167" t="s">
        <v>717</v>
      </c>
      <c r="C43" s="166">
        <v>287878</v>
      </c>
      <c r="D43" s="173">
        <v>285729.5</v>
      </c>
    </row>
    <row r="44" spans="1:4" ht="38.25">
      <c r="A44" s="164" t="s">
        <v>718</v>
      </c>
      <c r="B44" s="167" t="s">
        <v>719</v>
      </c>
      <c r="C44" s="166"/>
      <c r="D44" s="173">
        <v>2035.8</v>
      </c>
    </row>
    <row r="45" spans="1:4" ht="51">
      <c r="A45" s="164" t="s">
        <v>720</v>
      </c>
      <c r="B45" s="167" t="s">
        <v>721</v>
      </c>
      <c r="C45" s="166"/>
      <c r="D45" s="173">
        <v>22.5</v>
      </c>
    </row>
    <row r="46" spans="1:4" ht="25.5">
      <c r="A46" s="164" t="s">
        <v>722</v>
      </c>
      <c r="B46" s="167" t="s">
        <v>723</v>
      </c>
      <c r="C46" s="166"/>
      <c r="D46" s="173">
        <v>0.5</v>
      </c>
    </row>
    <row r="47" spans="1:4" ht="51">
      <c r="A47" s="164" t="s">
        <v>724</v>
      </c>
      <c r="B47" s="167" t="s">
        <v>725</v>
      </c>
      <c r="C47" s="166">
        <v>111133</v>
      </c>
      <c r="D47" s="173">
        <v>110780.4</v>
      </c>
    </row>
    <row r="48" spans="1:4" ht="38.25">
      <c r="A48" s="164" t="s">
        <v>726</v>
      </c>
      <c r="B48" s="167" t="s">
        <v>727</v>
      </c>
      <c r="C48" s="166"/>
      <c r="D48" s="173">
        <v>1135.9000000000001</v>
      </c>
    </row>
    <row r="49" spans="1:4" ht="51">
      <c r="A49" s="164" t="s">
        <v>728</v>
      </c>
      <c r="B49" s="167" t="s">
        <v>729</v>
      </c>
      <c r="C49" s="166"/>
      <c r="D49" s="173">
        <v>3.4</v>
      </c>
    </row>
    <row r="50" spans="1:4" ht="31.5" customHeight="1">
      <c r="A50" s="164" t="s">
        <v>730</v>
      </c>
      <c r="B50" s="167" t="s">
        <v>731</v>
      </c>
      <c r="C50" s="166"/>
      <c r="D50" s="173">
        <v>-4.8</v>
      </c>
    </row>
    <row r="51" spans="1:4" ht="51">
      <c r="A51" s="164" t="s">
        <v>732</v>
      </c>
      <c r="B51" s="165" t="s">
        <v>733</v>
      </c>
      <c r="C51" s="166">
        <v>58000</v>
      </c>
      <c r="D51" s="173">
        <v>59804.7</v>
      </c>
    </row>
    <row r="52" spans="1:4" ht="38.25">
      <c r="A52" s="164" t="s">
        <v>734</v>
      </c>
      <c r="B52" s="167" t="s">
        <v>735</v>
      </c>
      <c r="C52" s="166"/>
      <c r="D52" s="173">
        <v>-2.7</v>
      </c>
    </row>
    <row r="53" spans="1:4" ht="25.5">
      <c r="A53" s="164" t="s">
        <v>736</v>
      </c>
      <c r="B53" s="167" t="s">
        <v>737</v>
      </c>
      <c r="C53" s="166">
        <v>250</v>
      </c>
      <c r="D53" s="173">
        <v>357.2</v>
      </c>
    </row>
    <row r="54" spans="1:4" ht="63.75">
      <c r="A54" s="164" t="s">
        <v>738</v>
      </c>
      <c r="B54" s="165" t="s">
        <v>739</v>
      </c>
      <c r="C54" s="166">
        <v>1000</v>
      </c>
      <c r="D54" s="173">
        <v>409.6</v>
      </c>
    </row>
    <row r="55" spans="1:4" ht="38.25">
      <c r="A55" s="164" t="s">
        <v>740</v>
      </c>
      <c r="B55" s="167" t="s">
        <v>741</v>
      </c>
      <c r="C55" s="166"/>
      <c r="D55" s="173">
        <v>0.6</v>
      </c>
    </row>
    <row r="56" spans="1:4" ht="51">
      <c r="A56" s="164" t="s">
        <v>742</v>
      </c>
      <c r="B56" s="165" t="s">
        <v>743</v>
      </c>
      <c r="C56" s="166">
        <v>209350.1</v>
      </c>
      <c r="D56" s="173">
        <v>212387.6</v>
      </c>
    </row>
    <row r="57" spans="1:4" ht="51">
      <c r="A57" s="164" t="s">
        <v>744</v>
      </c>
      <c r="B57" s="167" t="s">
        <v>745</v>
      </c>
      <c r="C57" s="166">
        <v>13000</v>
      </c>
      <c r="D57" s="173">
        <v>15133.5</v>
      </c>
    </row>
    <row r="58" spans="1:4" ht="51">
      <c r="A58" s="164" t="s">
        <v>746</v>
      </c>
      <c r="B58" s="167" t="s">
        <v>747</v>
      </c>
      <c r="C58" s="166">
        <v>283.5</v>
      </c>
      <c r="D58" s="173">
        <v>287.39999999999998</v>
      </c>
    </row>
    <row r="59" spans="1:4" ht="76.5">
      <c r="A59" s="164" t="s">
        <v>748</v>
      </c>
      <c r="B59" s="165" t="s">
        <v>749</v>
      </c>
      <c r="C59" s="168"/>
      <c r="D59" s="173">
        <v>9.1</v>
      </c>
    </row>
    <row r="60" spans="1:4" ht="63.75">
      <c r="A60" s="164" t="s">
        <v>750</v>
      </c>
      <c r="B60" s="165" t="s">
        <v>751</v>
      </c>
      <c r="C60" s="168"/>
      <c r="D60" s="173">
        <v>2.7</v>
      </c>
    </row>
    <row r="61" spans="1:4" ht="40.5" customHeight="1">
      <c r="A61" s="164" t="s">
        <v>752</v>
      </c>
      <c r="B61" s="167" t="s">
        <v>753</v>
      </c>
      <c r="C61" s="166">
        <v>3558</v>
      </c>
      <c r="D61" s="173">
        <v>3614</v>
      </c>
    </row>
    <row r="62" spans="1:4" ht="33" customHeight="1">
      <c r="A62" s="164" t="s">
        <v>754</v>
      </c>
      <c r="B62" s="167" t="s">
        <v>755</v>
      </c>
      <c r="C62" s="166">
        <v>2400</v>
      </c>
      <c r="D62" s="173">
        <v>1079.7</v>
      </c>
    </row>
    <row r="63" spans="1:4" ht="53.25" customHeight="1">
      <c r="A63" s="164" t="s">
        <v>756</v>
      </c>
      <c r="B63" s="167" t="s">
        <v>757</v>
      </c>
      <c r="C63" s="166">
        <v>1500</v>
      </c>
      <c r="D63" s="173">
        <v>1597</v>
      </c>
    </row>
    <row r="64" spans="1:4" ht="53.25" customHeight="1">
      <c r="A64" s="164" t="s">
        <v>758</v>
      </c>
      <c r="B64" s="167" t="s">
        <v>757</v>
      </c>
      <c r="C64" s="166">
        <v>157795</v>
      </c>
      <c r="D64" s="173">
        <v>158160</v>
      </c>
    </row>
    <row r="65" spans="1:4" ht="27.75" customHeight="1">
      <c r="A65" s="164" t="s">
        <v>759</v>
      </c>
      <c r="B65" s="167" t="s">
        <v>760</v>
      </c>
      <c r="C65" s="168"/>
      <c r="D65" s="173">
        <v>0.3</v>
      </c>
    </row>
    <row r="66" spans="1:4" ht="51">
      <c r="A66" s="164" t="s">
        <v>761</v>
      </c>
      <c r="B66" s="167" t="s">
        <v>762</v>
      </c>
      <c r="C66" s="166">
        <v>5500</v>
      </c>
      <c r="D66" s="173">
        <v>5466</v>
      </c>
    </row>
    <row r="67" spans="1:4" ht="51">
      <c r="A67" s="164" t="s">
        <v>763</v>
      </c>
      <c r="B67" s="167" t="s">
        <v>764</v>
      </c>
      <c r="C67" s="166">
        <v>5.3</v>
      </c>
      <c r="D67" s="173">
        <v>5.3</v>
      </c>
    </row>
    <row r="68" spans="1:4" ht="27" customHeight="1">
      <c r="A68" s="164" t="s">
        <v>765</v>
      </c>
      <c r="B68" s="167" t="s">
        <v>766</v>
      </c>
      <c r="C68" s="166"/>
      <c r="D68" s="173">
        <v>0.1</v>
      </c>
    </row>
    <row r="69" spans="1:4" ht="43.5" customHeight="1">
      <c r="A69" s="164" t="s">
        <v>767</v>
      </c>
      <c r="B69" s="167" t="s">
        <v>768</v>
      </c>
      <c r="C69" s="166">
        <v>4687.2</v>
      </c>
      <c r="D69" s="173">
        <v>4571.3999999999996</v>
      </c>
    </row>
    <row r="70" spans="1:4" ht="34.5" customHeight="1">
      <c r="A70" s="164" t="s">
        <v>769</v>
      </c>
      <c r="B70" s="167" t="s">
        <v>770</v>
      </c>
      <c r="C70" s="166"/>
      <c r="D70" s="173">
        <v>1.7</v>
      </c>
    </row>
    <row r="71" spans="1:4" ht="43.5" customHeight="1">
      <c r="A71" s="164" t="s">
        <v>771</v>
      </c>
      <c r="B71" s="167" t="s">
        <v>772</v>
      </c>
      <c r="C71" s="166">
        <v>9231.2999999999993</v>
      </c>
      <c r="D71" s="173">
        <v>9374.7999999999993</v>
      </c>
    </row>
    <row r="72" spans="1:4" ht="25.5">
      <c r="A72" s="164" t="s">
        <v>773</v>
      </c>
      <c r="B72" s="167" t="s">
        <v>774</v>
      </c>
      <c r="C72" s="166">
        <v>625.70000000000005</v>
      </c>
      <c r="D72" s="173">
        <v>588.5</v>
      </c>
    </row>
    <row r="73" spans="1:4" ht="12.75">
      <c r="A73" s="164" t="s">
        <v>775</v>
      </c>
      <c r="B73" s="167" t="s">
        <v>776</v>
      </c>
      <c r="C73" s="169">
        <v>39987.4</v>
      </c>
      <c r="D73" s="173">
        <v>40309.199999999997</v>
      </c>
    </row>
    <row r="74" spans="1:4" ht="12.75">
      <c r="A74" s="164" t="s">
        <v>777</v>
      </c>
      <c r="B74" s="167" t="s">
        <v>776</v>
      </c>
      <c r="C74" s="166">
        <v>30</v>
      </c>
      <c r="D74" s="173">
        <v>30.7</v>
      </c>
    </row>
    <row r="75" spans="1:4" ht="12.75">
      <c r="A75" s="164" t="s">
        <v>778</v>
      </c>
      <c r="B75" s="167" t="s">
        <v>776</v>
      </c>
      <c r="C75" s="166">
        <v>1970</v>
      </c>
      <c r="D75" s="173">
        <v>2030.4</v>
      </c>
    </row>
    <row r="76" spans="1:4" ht="12.75">
      <c r="A76" s="164" t="s">
        <v>779</v>
      </c>
      <c r="B76" s="167" t="s">
        <v>776</v>
      </c>
      <c r="C76" s="166">
        <v>804.6</v>
      </c>
      <c r="D76" s="173">
        <v>835.7</v>
      </c>
    </row>
    <row r="77" spans="1:4" ht="12.75">
      <c r="A77" s="164" t="s">
        <v>780</v>
      </c>
      <c r="B77" s="167" t="s">
        <v>776</v>
      </c>
      <c r="C77" s="168"/>
      <c r="D77" s="173">
        <v>141.80000000000001</v>
      </c>
    </row>
    <row r="78" spans="1:4" ht="12.75">
      <c r="A78" s="164" t="s">
        <v>781</v>
      </c>
      <c r="B78" s="167" t="s">
        <v>776</v>
      </c>
      <c r="C78" s="166">
        <v>44</v>
      </c>
      <c r="D78" s="173">
        <v>51.5</v>
      </c>
    </row>
    <row r="79" spans="1:4" ht="12.75">
      <c r="A79" s="164" t="s">
        <v>782</v>
      </c>
      <c r="B79" s="167" t="s">
        <v>776</v>
      </c>
      <c r="C79" s="168"/>
      <c r="D79" s="173">
        <v>17.7</v>
      </c>
    </row>
    <row r="80" spans="1:4" ht="12.75">
      <c r="A80" s="164" t="s">
        <v>783</v>
      </c>
      <c r="B80" s="167" t="s">
        <v>784</v>
      </c>
      <c r="C80" s="166">
        <v>45</v>
      </c>
      <c r="D80" s="173">
        <v>55.5</v>
      </c>
    </row>
    <row r="81" spans="1:4" ht="57" customHeight="1">
      <c r="A81" s="164" t="s">
        <v>785</v>
      </c>
      <c r="B81" s="165" t="s">
        <v>786</v>
      </c>
      <c r="C81" s="166">
        <v>17472</v>
      </c>
      <c r="D81" s="173">
        <v>17442.900000000001</v>
      </c>
    </row>
    <row r="82" spans="1:4" ht="63.75">
      <c r="A82" s="164" t="s">
        <v>787</v>
      </c>
      <c r="B82" s="165" t="s">
        <v>788</v>
      </c>
      <c r="C82" s="166">
        <v>383</v>
      </c>
      <c r="D82" s="173">
        <v>383.7</v>
      </c>
    </row>
    <row r="83" spans="1:4" ht="25.5">
      <c r="A83" s="164" t="s">
        <v>789</v>
      </c>
      <c r="B83" s="167" t="s">
        <v>790</v>
      </c>
      <c r="C83" s="166">
        <v>27700</v>
      </c>
      <c r="D83" s="173">
        <v>27084.3</v>
      </c>
    </row>
    <row r="84" spans="1:4" ht="38.25">
      <c r="A84" s="164" t="s">
        <v>791</v>
      </c>
      <c r="B84" s="167" t="s">
        <v>792</v>
      </c>
      <c r="C84" s="166">
        <v>10283</v>
      </c>
      <c r="D84" s="173">
        <v>10400.299999999999</v>
      </c>
    </row>
    <row r="85" spans="1:4" ht="51">
      <c r="A85" s="164" t="s">
        <v>793</v>
      </c>
      <c r="B85" s="165" t="s">
        <v>794</v>
      </c>
      <c r="C85" s="166">
        <v>2600</v>
      </c>
      <c r="D85" s="173">
        <v>2682.4</v>
      </c>
    </row>
    <row r="86" spans="1:4" ht="38.25">
      <c r="A86" s="164" t="s">
        <v>795</v>
      </c>
      <c r="B86" s="167" t="s">
        <v>796</v>
      </c>
      <c r="C86" s="166"/>
      <c r="D86" s="173">
        <v>58</v>
      </c>
    </row>
    <row r="87" spans="1:4" ht="25.5">
      <c r="A87" s="164" t="s">
        <v>797</v>
      </c>
      <c r="B87" s="167" t="s">
        <v>798</v>
      </c>
      <c r="C87" s="166">
        <v>12600</v>
      </c>
      <c r="D87" s="173">
        <v>12839.6</v>
      </c>
    </row>
    <row r="88" spans="1:4" ht="51">
      <c r="A88" s="164" t="s">
        <v>799</v>
      </c>
      <c r="B88" s="167" t="s">
        <v>800</v>
      </c>
      <c r="C88" s="166">
        <v>3138</v>
      </c>
      <c r="D88" s="173">
        <v>3233.9</v>
      </c>
    </row>
    <row r="89" spans="1:4" ht="63.75">
      <c r="A89" s="164" t="s">
        <v>801</v>
      </c>
      <c r="B89" s="165" t="s">
        <v>802</v>
      </c>
      <c r="C89" s="166">
        <v>400</v>
      </c>
      <c r="D89" s="173">
        <v>352.4</v>
      </c>
    </row>
    <row r="90" spans="1:4" ht="63.75">
      <c r="A90" s="164" t="s">
        <v>803</v>
      </c>
      <c r="B90" s="165" t="s">
        <v>804</v>
      </c>
      <c r="C90" s="166">
        <v>24</v>
      </c>
      <c r="D90" s="173">
        <v>13</v>
      </c>
    </row>
    <row r="91" spans="1:4" ht="63.75">
      <c r="A91" s="164" t="s">
        <v>805</v>
      </c>
      <c r="B91" s="165" t="s">
        <v>806</v>
      </c>
      <c r="C91" s="166">
        <v>185</v>
      </c>
      <c r="D91" s="173">
        <v>61.3</v>
      </c>
    </row>
    <row r="92" spans="1:4" ht="51">
      <c r="A92" s="164" t="s">
        <v>807</v>
      </c>
      <c r="B92" s="165" t="s">
        <v>808</v>
      </c>
      <c r="C92" s="166"/>
      <c r="D92" s="173">
        <v>43.3</v>
      </c>
    </row>
    <row r="93" spans="1:4" ht="63.75">
      <c r="A93" s="164" t="s">
        <v>809</v>
      </c>
      <c r="B93" s="165" t="s">
        <v>806</v>
      </c>
      <c r="C93" s="166">
        <v>1700</v>
      </c>
      <c r="D93" s="173">
        <v>1692</v>
      </c>
    </row>
    <row r="94" spans="1:4" ht="63.75">
      <c r="A94" s="164" t="s">
        <v>810</v>
      </c>
      <c r="B94" s="165" t="s">
        <v>806</v>
      </c>
      <c r="C94" s="166">
        <v>550</v>
      </c>
      <c r="D94" s="173">
        <v>553</v>
      </c>
    </row>
    <row r="95" spans="1:4" ht="51">
      <c r="A95" s="164" t="s">
        <v>811</v>
      </c>
      <c r="B95" s="165" t="s">
        <v>808</v>
      </c>
      <c r="C95" s="166"/>
      <c r="D95" s="173">
        <v>2</v>
      </c>
    </row>
    <row r="96" spans="1:4" ht="38.25">
      <c r="A96" s="164" t="s">
        <v>812</v>
      </c>
      <c r="B96" s="167" t="s">
        <v>813</v>
      </c>
      <c r="C96" s="166">
        <v>200</v>
      </c>
      <c r="D96" s="173">
        <v>187</v>
      </c>
    </row>
    <row r="97" spans="1:4" ht="63.75">
      <c r="A97" s="164" t="s">
        <v>814</v>
      </c>
      <c r="B97" s="165" t="s">
        <v>815</v>
      </c>
      <c r="C97" s="166"/>
      <c r="D97" s="173">
        <v>0.1</v>
      </c>
    </row>
    <row r="98" spans="1:4" ht="63.75">
      <c r="A98" s="164" t="s">
        <v>816</v>
      </c>
      <c r="B98" s="165" t="s">
        <v>815</v>
      </c>
      <c r="C98" s="166">
        <v>14</v>
      </c>
      <c r="D98" s="173">
        <v>21</v>
      </c>
    </row>
    <row r="99" spans="1:4" ht="51">
      <c r="A99" s="164" t="s">
        <v>817</v>
      </c>
      <c r="B99" s="167" t="s">
        <v>818</v>
      </c>
      <c r="C99" s="166">
        <v>4500</v>
      </c>
      <c r="D99" s="173">
        <v>5044</v>
      </c>
    </row>
    <row r="100" spans="1:4" ht="25.5">
      <c r="A100" s="164" t="s">
        <v>819</v>
      </c>
      <c r="B100" s="167" t="s">
        <v>820</v>
      </c>
      <c r="C100" s="166">
        <v>700</v>
      </c>
      <c r="D100" s="173">
        <v>690</v>
      </c>
    </row>
    <row r="101" spans="1:4" ht="51">
      <c r="A101" s="164" t="s">
        <v>821</v>
      </c>
      <c r="B101" s="167" t="s">
        <v>822</v>
      </c>
      <c r="C101" s="166">
        <v>40</v>
      </c>
      <c r="D101" s="173">
        <v>26.5</v>
      </c>
    </row>
    <row r="102" spans="1:4" ht="51">
      <c r="A102" s="164" t="s">
        <v>823</v>
      </c>
      <c r="B102" s="167" t="s">
        <v>824</v>
      </c>
      <c r="C102" s="166"/>
      <c r="D102" s="173">
        <v>2.5</v>
      </c>
    </row>
    <row r="103" spans="1:4" ht="51">
      <c r="A103" s="164" t="s">
        <v>825</v>
      </c>
      <c r="B103" s="167" t="s">
        <v>824</v>
      </c>
      <c r="C103" s="166">
        <v>95</v>
      </c>
      <c r="D103" s="173">
        <v>98.6</v>
      </c>
    </row>
    <row r="104" spans="1:4" ht="25.5">
      <c r="A104" s="164" t="s">
        <v>826</v>
      </c>
      <c r="B104" s="167" t="s">
        <v>827</v>
      </c>
      <c r="C104" s="166">
        <v>120</v>
      </c>
      <c r="D104" s="173">
        <v>82.3</v>
      </c>
    </row>
    <row r="105" spans="1:4" ht="51">
      <c r="A105" s="164" t="s">
        <v>828</v>
      </c>
      <c r="B105" s="167" t="s">
        <v>829</v>
      </c>
      <c r="C105" s="166">
        <v>3500</v>
      </c>
      <c r="D105" s="173">
        <v>3642.3</v>
      </c>
    </row>
    <row r="106" spans="1:4" ht="51">
      <c r="A106" s="164" t="s">
        <v>830</v>
      </c>
      <c r="B106" s="167" t="s">
        <v>829</v>
      </c>
      <c r="C106" s="166">
        <v>20</v>
      </c>
      <c r="D106" s="173">
        <v>22.7</v>
      </c>
    </row>
    <row r="107" spans="1:4" ht="51">
      <c r="A107" s="164" t="s">
        <v>831</v>
      </c>
      <c r="B107" s="167" t="s">
        <v>829</v>
      </c>
      <c r="C107" s="166"/>
      <c r="D107" s="173">
        <v>53</v>
      </c>
    </row>
    <row r="108" spans="1:4" ht="25.5">
      <c r="A108" s="164" t="s">
        <v>832</v>
      </c>
      <c r="B108" s="167" t="s">
        <v>833</v>
      </c>
      <c r="C108" s="166">
        <v>750</v>
      </c>
      <c r="D108" s="173">
        <v>862.4</v>
      </c>
    </row>
    <row r="109" spans="1:4" ht="38.25">
      <c r="A109" s="164" t="s">
        <v>834</v>
      </c>
      <c r="B109" s="167" t="s">
        <v>835</v>
      </c>
      <c r="C109" s="166">
        <v>23</v>
      </c>
      <c r="D109" s="173">
        <v>23</v>
      </c>
    </row>
    <row r="110" spans="1:4" ht="38.25">
      <c r="A110" s="164" t="s">
        <v>836</v>
      </c>
      <c r="B110" s="167" t="s">
        <v>835</v>
      </c>
      <c r="C110" s="166">
        <v>80</v>
      </c>
      <c r="D110" s="173">
        <v>79.8</v>
      </c>
    </row>
    <row r="111" spans="1:4" ht="38.25">
      <c r="A111" s="164" t="s">
        <v>837</v>
      </c>
      <c r="B111" s="167" t="s">
        <v>835</v>
      </c>
      <c r="C111" s="166">
        <v>3200</v>
      </c>
      <c r="D111" s="173">
        <v>2467.8000000000002</v>
      </c>
    </row>
    <row r="112" spans="1:4" ht="63.75">
      <c r="A112" s="164" t="s">
        <v>838</v>
      </c>
      <c r="B112" s="165" t="s">
        <v>839</v>
      </c>
      <c r="C112" s="166">
        <v>1200</v>
      </c>
      <c r="D112" s="173">
        <v>1017.8</v>
      </c>
    </row>
    <row r="113" spans="1:4" ht="63.75">
      <c r="A113" s="164" t="s">
        <v>840</v>
      </c>
      <c r="B113" s="165" t="s">
        <v>839</v>
      </c>
      <c r="C113" s="166">
        <v>15</v>
      </c>
      <c r="D113" s="173">
        <v>113.6</v>
      </c>
    </row>
    <row r="114" spans="1:4" ht="51">
      <c r="A114" s="164" t="s">
        <v>841</v>
      </c>
      <c r="B114" s="167" t="s">
        <v>842</v>
      </c>
      <c r="C114" s="166"/>
      <c r="D114" s="173">
        <v>4</v>
      </c>
    </row>
    <row r="115" spans="1:4" ht="63.75">
      <c r="A115" s="164" t="s">
        <v>843</v>
      </c>
      <c r="B115" s="165" t="s">
        <v>844</v>
      </c>
      <c r="C115" s="166">
        <v>8</v>
      </c>
      <c r="D115" s="173">
        <v>1.9</v>
      </c>
    </row>
    <row r="116" spans="1:4" ht="51">
      <c r="A116" s="164" t="s">
        <v>845</v>
      </c>
      <c r="B116" s="167" t="s">
        <v>846</v>
      </c>
      <c r="C116" s="166">
        <v>800</v>
      </c>
      <c r="D116" s="173">
        <v>525.9</v>
      </c>
    </row>
    <row r="117" spans="1:4" ht="25.5">
      <c r="A117" s="164" t="s">
        <v>847</v>
      </c>
      <c r="B117" s="167" t="s">
        <v>848</v>
      </c>
      <c r="C117" s="166">
        <v>30</v>
      </c>
      <c r="D117" s="173">
        <v>75</v>
      </c>
    </row>
    <row r="118" spans="1:4" ht="51">
      <c r="A118" s="164" t="s">
        <v>849</v>
      </c>
      <c r="B118" s="167" t="s">
        <v>850</v>
      </c>
      <c r="C118" s="166">
        <v>1184.5999999999999</v>
      </c>
      <c r="D118" s="173">
        <v>978.1</v>
      </c>
    </row>
    <row r="119" spans="1:4" ht="51">
      <c r="A119" s="164" t="s">
        <v>851</v>
      </c>
      <c r="B119" s="167" t="s">
        <v>850</v>
      </c>
      <c r="C119" s="166"/>
      <c r="D119" s="173">
        <v>74.8</v>
      </c>
    </row>
    <row r="120" spans="1:4" ht="51">
      <c r="A120" s="164" t="s">
        <v>852</v>
      </c>
      <c r="B120" s="167" t="s">
        <v>850</v>
      </c>
      <c r="C120" s="166"/>
      <c r="D120" s="173">
        <v>9.3000000000000007</v>
      </c>
    </row>
    <row r="121" spans="1:4" ht="51">
      <c r="A121" s="164" t="s">
        <v>853</v>
      </c>
      <c r="B121" s="167" t="s">
        <v>850</v>
      </c>
      <c r="C121" s="166">
        <v>17.600000000000001</v>
      </c>
      <c r="D121" s="173">
        <v>17.600000000000001</v>
      </c>
    </row>
    <row r="122" spans="1:4" ht="76.5">
      <c r="A122" s="164" t="s">
        <v>854</v>
      </c>
      <c r="B122" s="165" t="s">
        <v>855</v>
      </c>
      <c r="C122" s="166">
        <v>26</v>
      </c>
      <c r="D122" s="173">
        <v>26</v>
      </c>
    </row>
    <row r="123" spans="1:4" ht="51">
      <c r="A123" s="164" t="s">
        <v>856</v>
      </c>
      <c r="B123" s="167" t="s">
        <v>857</v>
      </c>
      <c r="C123" s="166">
        <v>54510.3</v>
      </c>
      <c r="D123" s="173">
        <v>54510.3</v>
      </c>
    </row>
    <row r="124" spans="1:4" ht="51">
      <c r="A124" s="164" t="s">
        <v>858</v>
      </c>
      <c r="B124" s="167" t="s">
        <v>859</v>
      </c>
      <c r="C124" s="166">
        <v>1100</v>
      </c>
      <c r="D124" s="173">
        <v>1044.5</v>
      </c>
    </row>
    <row r="125" spans="1:4" ht="63.75">
      <c r="A125" s="164" t="s">
        <v>860</v>
      </c>
      <c r="B125" s="165" t="s">
        <v>861</v>
      </c>
      <c r="C125" s="166">
        <v>3200</v>
      </c>
      <c r="D125" s="173">
        <v>3116.4</v>
      </c>
    </row>
    <row r="126" spans="1:4" ht="63.75">
      <c r="A126" s="164" t="s">
        <v>862</v>
      </c>
      <c r="B126" s="165" t="s">
        <v>861</v>
      </c>
      <c r="C126" s="166">
        <v>50</v>
      </c>
      <c r="D126" s="173">
        <v>61</v>
      </c>
    </row>
    <row r="127" spans="1:4" ht="63.75">
      <c r="A127" s="164" t="s">
        <v>863</v>
      </c>
      <c r="B127" s="165" t="s">
        <v>861</v>
      </c>
      <c r="C127" s="166">
        <v>110</v>
      </c>
      <c r="D127" s="173">
        <v>109.5</v>
      </c>
    </row>
    <row r="128" spans="1:4" ht="63.75">
      <c r="A128" s="164" t="s">
        <v>864</v>
      </c>
      <c r="B128" s="165" t="s">
        <v>861</v>
      </c>
      <c r="C128" s="166">
        <v>5200</v>
      </c>
      <c r="D128" s="173">
        <v>6135.4</v>
      </c>
    </row>
    <row r="129" spans="1:4" ht="63.75">
      <c r="A129" s="164" t="s">
        <v>865</v>
      </c>
      <c r="B129" s="165" t="s">
        <v>861</v>
      </c>
      <c r="C129" s="166">
        <v>1</v>
      </c>
      <c r="D129" s="173">
        <v>0.9</v>
      </c>
    </row>
    <row r="130" spans="1:4" ht="63.75">
      <c r="A130" s="164" t="s">
        <v>866</v>
      </c>
      <c r="B130" s="165" t="s">
        <v>861</v>
      </c>
      <c r="C130" s="166">
        <v>400</v>
      </c>
      <c r="D130" s="173">
        <v>278.10000000000002</v>
      </c>
    </row>
    <row r="131" spans="1:4" ht="63.75">
      <c r="A131" s="164" t="s">
        <v>867</v>
      </c>
      <c r="B131" s="165" t="s">
        <v>861</v>
      </c>
      <c r="C131" s="166">
        <v>21</v>
      </c>
      <c r="D131" s="173">
        <v>31</v>
      </c>
    </row>
    <row r="132" spans="1:4" ht="63.75">
      <c r="A132" s="164" t="s">
        <v>868</v>
      </c>
      <c r="B132" s="165" t="s">
        <v>861</v>
      </c>
      <c r="C132" s="166">
        <v>22</v>
      </c>
      <c r="D132" s="173">
        <v>24.2</v>
      </c>
    </row>
    <row r="133" spans="1:4" ht="63.75">
      <c r="A133" s="164" t="s">
        <v>869</v>
      </c>
      <c r="B133" s="165" t="s">
        <v>861</v>
      </c>
      <c r="C133" s="166">
        <v>2700</v>
      </c>
      <c r="D133" s="173">
        <v>2870.7</v>
      </c>
    </row>
    <row r="134" spans="1:4" ht="63.75">
      <c r="A134" s="164" t="s">
        <v>870</v>
      </c>
      <c r="B134" s="165" t="s">
        <v>861</v>
      </c>
      <c r="C134" s="166">
        <v>20</v>
      </c>
      <c r="D134" s="173">
        <v>40</v>
      </c>
    </row>
    <row r="135" spans="1:4" ht="63.75">
      <c r="A135" s="164" t="s">
        <v>871</v>
      </c>
      <c r="B135" s="165" t="s">
        <v>861</v>
      </c>
      <c r="C135" s="166"/>
      <c r="D135" s="173">
        <v>16</v>
      </c>
    </row>
    <row r="136" spans="1:4" ht="63.75">
      <c r="A136" s="164" t="s">
        <v>872</v>
      </c>
      <c r="B136" s="165" t="s">
        <v>861</v>
      </c>
      <c r="C136" s="166">
        <v>110</v>
      </c>
      <c r="D136" s="173">
        <v>109.4</v>
      </c>
    </row>
    <row r="137" spans="1:4" ht="51">
      <c r="A137" s="164" t="s">
        <v>873</v>
      </c>
      <c r="B137" s="167" t="s">
        <v>874</v>
      </c>
      <c r="C137" s="166">
        <v>3200</v>
      </c>
      <c r="D137" s="173">
        <v>3632</v>
      </c>
    </row>
    <row r="138" spans="1:4" ht="25.5">
      <c r="A138" s="164" t="s">
        <v>875</v>
      </c>
      <c r="B138" s="167" t="s">
        <v>876</v>
      </c>
      <c r="C138" s="166">
        <v>600</v>
      </c>
      <c r="D138" s="173">
        <v>511.5</v>
      </c>
    </row>
    <row r="139" spans="1:4" ht="25.5">
      <c r="A139" s="164" t="s">
        <v>877</v>
      </c>
      <c r="B139" s="167" t="s">
        <v>876</v>
      </c>
      <c r="C139" s="166">
        <v>240</v>
      </c>
      <c r="D139" s="173">
        <v>257</v>
      </c>
    </row>
    <row r="140" spans="1:4" ht="25.5">
      <c r="A140" s="164" t="s">
        <v>878</v>
      </c>
      <c r="B140" s="167" t="s">
        <v>876</v>
      </c>
      <c r="C140" s="166">
        <v>1300</v>
      </c>
      <c r="D140" s="173">
        <v>1554.3</v>
      </c>
    </row>
    <row r="141" spans="1:4" ht="25.5">
      <c r="A141" s="164" t="s">
        <v>879</v>
      </c>
      <c r="B141" s="167" t="s">
        <v>876</v>
      </c>
      <c r="C141" s="166">
        <v>150</v>
      </c>
      <c r="D141" s="173">
        <v>164.6</v>
      </c>
    </row>
    <row r="142" spans="1:4" ht="51">
      <c r="A142" s="164" t="s">
        <v>880</v>
      </c>
      <c r="B142" s="167" t="s">
        <v>881</v>
      </c>
      <c r="C142" s="166">
        <v>100</v>
      </c>
      <c r="D142" s="173">
        <v>103.7</v>
      </c>
    </row>
    <row r="143" spans="1:4" ht="51">
      <c r="A143" s="164" t="s">
        <v>882</v>
      </c>
      <c r="B143" s="167" t="s">
        <v>881</v>
      </c>
      <c r="C143" s="166">
        <v>1100</v>
      </c>
      <c r="D143" s="173">
        <v>1035.8</v>
      </c>
    </row>
    <row r="144" spans="1:4" ht="51">
      <c r="A144" s="164" t="s">
        <v>883</v>
      </c>
      <c r="B144" s="167" t="s">
        <v>881</v>
      </c>
      <c r="C144" s="166">
        <v>5582</v>
      </c>
      <c r="D144" s="173">
        <v>5831.5</v>
      </c>
    </row>
    <row r="145" spans="1:4" ht="54.75" customHeight="1">
      <c r="A145" s="164" t="s">
        <v>884</v>
      </c>
      <c r="B145" s="167" t="s">
        <v>881</v>
      </c>
      <c r="C145" s="166">
        <v>9500</v>
      </c>
      <c r="D145" s="173">
        <v>9288.9</v>
      </c>
    </row>
    <row r="146" spans="1:4" ht="56.25" customHeight="1">
      <c r="A146" s="164" t="s">
        <v>884</v>
      </c>
      <c r="B146" s="167" t="s">
        <v>881</v>
      </c>
      <c r="C146" s="166">
        <v>0.5</v>
      </c>
      <c r="D146" s="173"/>
    </row>
    <row r="147" spans="1:4" ht="29.25" customHeight="1">
      <c r="A147" s="164" t="s">
        <v>885</v>
      </c>
      <c r="B147" s="167" t="s">
        <v>876</v>
      </c>
      <c r="C147" s="166">
        <v>2630</v>
      </c>
      <c r="D147" s="173">
        <v>2712.4</v>
      </c>
    </row>
    <row r="148" spans="1:4" ht="27.75" customHeight="1">
      <c r="A148" s="164" t="s">
        <v>886</v>
      </c>
      <c r="B148" s="167" t="s">
        <v>876</v>
      </c>
      <c r="C148" s="166">
        <v>1500</v>
      </c>
      <c r="D148" s="173">
        <v>1639.4</v>
      </c>
    </row>
    <row r="149" spans="1:4" ht="55.5" customHeight="1">
      <c r="A149" s="164" t="s">
        <v>887</v>
      </c>
      <c r="B149" s="167" t="s">
        <v>881</v>
      </c>
      <c r="C149" s="166">
        <v>100</v>
      </c>
      <c r="D149" s="173">
        <v>92</v>
      </c>
    </row>
    <row r="150" spans="1:4" ht="51">
      <c r="A150" s="164" t="s">
        <v>888</v>
      </c>
      <c r="B150" s="167" t="s">
        <v>881</v>
      </c>
      <c r="C150" s="166">
        <v>80</v>
      </c>
      <c r="D150" s="173">
        <v>105</v>
      </c>
    </row>
    <row r="151" spans="1:4" ht="51">
      <c r="A151" s="164" t="s">
        <v>889</v>
      </c>
      <c r="B151" s="167" t="s">
        <v>881</v>
      </c>
      <c r="C151" s="166">
        <v>170</v>
      </c>
      <c r="D151" s="173">
        <v>230.8</v>
      </c>
    </row>
    <row r="152" spans="1:4" ht="38.25">
      <c r="A152" s="164" t="s">
        <v>890</v>
      </c>
      <c r="B152" s="167" t="s">
        <v>891</v>
      </c>
      <c r="C152" s="166">
        <v>180</v>
      </c>
      <c r="D152" s="173">
        <v>77.400000000000006</v>
      </c>
    </row>
    <row r="153" spans="1:4" ht="51">
      <c r="A153" s="164" t="s">
        <v>892</v>
      </c>
      <c r="B153" s="167" t="s">
        <v>881</v>
      </c>
      <c r="C153" s="166"/>
      <c r="D153" s="173">
        <v>1</v>
      </c>
    </row>
    <row r="154" spans="1:4" ht="51">
      <c r="A154" s="164" t="s">
        <v>893</v>
      </c>
      <c r="B154" s="167" t="s">
        <v>881</v>
      </c>
      <c r="C154" s="166">
        <v>2100</v>
      </c>
      <c r="D154" s="173">
        <v>2147.9</v>
      </c>
    </row>
    <row r="155" spans="1:4" ht="57.75" customHeight="1">
      <c r="A155" s="164" t="s">
        <v>894</v>
      </c>
      <c r="B155" s="167" t="s">
        <v>881</v>
      </c>
      <c r="C155" s="166">
        <v>100</v>
      </c>
      <c r="D155" s="173">
        <v>63</v>
      </c>
    </row>
    <row r="156" spans="1:4" ht="25.5">
      <c r="A156" s="164" t="s">
        <v>895</v>
      </c>
      <c r="B156" s="167" t="s">
        <v>876</v>
      </c>
      <c r="C156" s="166">
        <v>23</v>
      </c>
      <c r="D156" s="173">
        <v>45</v>
      </c>
    </row>
    <row r="157" spans="1:4" ht="25.5">
      <c r="A157" s="164" t="s">
        <v>896</v>
      </c>
      <c r="B157" s="167" t="s">
        <v>876</v>
      </c>
      <c r="C157" s="166">
        <v>52</v>
      </c>
      <c r="D157" s="173">
        <v>8</v>
      </c>
    </row>
    <row r="158" spans="1:4" ht="25.5">
      <c r="A158" s="164" t="s">
        <v>897</v>
      </c>
      <c r="B158" s="167" t="s">
        <v>876</v>
      </c>
      <c r="C158" s="166">
        <v>20</v>
      </c>
      <c r="D158" s="173">
        <v>5</v>
      </c>
    </row>
    <row r="159" spans="1:4" ht="32.25" customHeight="1">
      <c r="A159" s="164" t="s">
        <v>898</v>
      </c>
      <c r="B159" s="167" t="s">
        <v>899</v>
      </c>
      <c r="C159" s="166">
        <v>8827</v>
      </c>
      <c r="D159" s="173">
        <v>8827</v>
      </c>
    </row>
    <row r="160" spans="1:4" ht="25.5">
      <c r="A160" s="164" t="s">
        <v>900</v>
      </c>
      <c r="B160" s="167" t="s">
        <v>901</v>
      </c>
      <c r="C160" s="166">
        <v>145212.29999999999</v>
      </c>
      <c r="D160" s="173">
        <v>145212.29999999999</v>
      </c>
    </row>
    <row r="161" spans="1:4" ht="25.5">
      <c r="A161" s="164" t="s">
        <v>902</v>
      </c>
      <c r="B161" s="167" t="s">
        <v>903</v>
      </c>
      <c r="C161" s="166">
        <v>3648.8</v>
      </c>
      <c r="D161" s="173">
        <v>3648.8</v>
      </c>
    </row>
    <row r="162" spans="1:4" ht="51">
      <c r="A162" s="164" t="s">
        <v>904</v>
      </c>
      <c r="B162" s="167" t="s">
        <v>905</v>
      </c>
      <c r="C162" s="166">
        <v>140835</v>
      </c>
      <c r="D162" s="173">
        <v>140835</v>
      </c>
    </row>
    <row r="163" spans="1:4" ht="38.25">
      <c r="A163" s="164" t="s">
        <v>906</v>
      </c>
      <c r="B163" s="167" t="s">
        <v>907</v>
      </c>
      <c r="C163" s="166">
        <v>1935</v>
      </c>
      <c r="D163" s="173">
        <v>1935</v>
      </c>
    </row>
    <row r="164" spans="1:4" ht="38.25">
      <c r="A164" s="164" t="s">
        <v>908</v>
      </c>
      <c r="B164" s="167" t="s">
        <v>907</v>
      </c>
      <c r="C164" s="166">
        <v>794.3</v>
      </c>
      <c r="D164" s="173">
        <v>794.3</v>
      </c>
    </row>
    <row r="165" spans="1:4" ht="38.25">
      <c r="A165" s="164" t="s">
        <v>909</v>
      </c>
      <c r="B165" s="167" t="s">
        <v>907</v>
      </c>
      <c r="C165" s="166">
        <v>2061.8000000000002</v>
      </c>
      <c r="D165" s="173">
        <v>2061.8000000000002</v>
      </c>
    </row>
    <row r="166" spans="1:4" ht="38.25">
      <c r="A166" s="164" t="s">
        <v>910</v>
      </c>
      <c r="B166" s="167" t="s">
        <v>907</v>
      </c>
      <c r="C166" s="166">
        <v>139.80000000000001</v>
      </c>
      <c r="D166" s="173">
        <v>139.80000000000001</v>
      </c>
    </row>
    <row r="167" spans="1:4" ht="45.75" customHeight="1">
      <c r="A167" s="164" t="s">
        <v>911</v>
      </c>
      <c r="B167" s="167" t="s">
        <v>912</v>
      </c>
      <c r="C167" s="166">
        <v>139652.6</v>
      </c>
      <c r="D167" s="173">
        <v>139652.6</v>
      </c>
    </row>
    <row r="168" spans="1:4" ht="12.75">
      <c r="A168" s="164" t="s">
        <v>913</v>
      </c>
      <c r="B168" s="167" t="s">
        <v>914</v>
      </c>
      <c r="C168" s="166">
        <v>368587.8</v>
      </c>
      <c r="D168" s="173">
        <v>368587.8</v>
      </c>
    </row>
    <row r="169" spans="1:4" ht="12.75">
      <c r="A169" s="164" t="s">
        <v>915</v>
      </c>
      <c r="B169" s="167" t="s">
        <v>914</v>
      </c>
      <c r="C169" s="166">
        <v>542.1</v>
      </c>
      <c r="D169" s="173">
        <v>542.1</v>
      </c>
    </row>
    <row r="170" spans="1:4" ht="12.75">
      <c r="A170" s="164" t="s">
        <v>916</v>
      </c>
      <c r="B170" s="167" t="s">
        <v>914</v>
      </c>
      <c r="C170" s="166">
        <v>17103.599999999999</v>
      </c>
      <c r="D170" s="173">
        <v>17103.599999999999</v>
      </c>
    </row>
    <row r="171" spans="1:4" ht="33" customHeight="1">
      <c r="A171" s="164" t="s">
        <v>917</v>
      </c>
      <c r="B171" s="167" t="s">
        <v>918</v>
      </c>
      <c r="C171" s="166">
        <v>48334.8</v>
      </c>
      <c r="D171" s="173">
        <v>48277.7</v>
      </c>
    </row>
    <row r="172" spans="1:4" ht="56.25" customHeight="1">
      <c r="A172" s="164" t="s">
        <v>919</v>
      </c>
      <c r="B172" s="167" t="s">
        <v>920</v>
      </c>
      <c r="C172" s="166">
        <v>75730.399999999994</v>
      </c>
      <c r="D172" s="173">
        <v>75730.399999999994</v>
      </c>
    </row>
    <row r="173" spans="1:4" ht="40.5" customHeight="1">
      <c r="A173" s="164" t="s">
        <v>921</v>
      </c>
      <c r="B173" s="167" t="s">
        <v>922</v>
      </c>
      <c r="C173" s="166">
        <v>72317.899999999994</v>
      </c>
      <c r="D173" s="173">
        <v>72317.899999999994</v>
      </c>
    </row>
    <row r="174" spans="1:4" ht="42" customHeight="1">
      <c r="A174" s="164" t="s">
        <v>923</v>
      </c>
      <c r="B174" s="167" t="s">
        <v>924</v>
      </c>
      <c r="C174" s="166">
        <v>29.3</v>
      </c>
      <c r="D174" s="173">
        <v>11.7</v>
      </c>
    </row>
    <row r="175" spans="1:4" ht="12.75">
      <c r="A175" s="164" t="s">
        <v>925</v>
      </c>
      <c r="B175" s="167" t="s">
        <v>926</v>
      </c>
      <c r="C175" s="166">
        <v>5593.3</v>
      </c>
      <c r="D175" s="173">
        <v>5306.5</v>
      </c>
    </row>
    <row r="176" spans="1:4" ht="12.75">
      <c r="A176" s="164" t="s">
        <v>927</v>
      </c>
      <c r="B176" s="167" t="s">
        <v>926</v>
      </c>
      <c r="C176" s="166">
        <v>26016.9</v>
      </c>
      <c r="D176" s="173">
        <v>25556.799999999999</v>
      </c>
    </row>
    <row r="177" spans="1:4" ht="12.75">
      <c r="A177" s="164" t="s">
        <v>928</v>
      </c>
      <c r="B177" s="167" t="s">
        <v>926</v>
      </c>
      <c r="C177" s="166">
        <v>1079257.3999999999</v>
      </c>
      <c r="D177" s="173">
        <v>1079008.3999999999</v>
      </c>
    </row>
    <row r="178" spans="1:4" ht="32.25" customHeight="1">
      <c r="A178" s="164" t="s">
        <v>929</v>
      </c>
      <c r="B178" s="167" t="s">
        <v>930</v>
      </c>
      <c r="C178" s="166"/>
      <c r="D178" s="173">
        <v>-357</v>
      </c>
    </row>
    <row r="179" spans="1:4" ht="30.75" customHeight="1">
      <c r="A179" s="164" t="s">
        <v>931</v>
      </c>
      <c r="B179" s="167" t="s">
        <v>930</v>
      </c>
      <c r="C179" s="166"/>
      <c r="D179" s="173">
        <v>-30.7</v>
      </c>
    </row>
    <row r="180" spans="1:4" ht="34.5" customHeight="1">
      <c r="A180" s="164" t="s">
        <v>932</v>
      </c>
      <c r="B180" s="167" t="s">
        <v>930</v>
      </c>
      <c r="C180" s="166"/>
      <c r="D180" s="173">
        <v>-95.4</v>
      </c>
    </row>
    <row r="181" spans="1:4">
      <c r="A181" s="170" t="s">
        <v>648</v>
      </c>
      <c r="B181" s="171"/>
      <c r="C181" s="172">
        <f>SUM(C10:C180)</f>
        <v>4921173.6999999983</v>
      </c>
      <c r="D181" s="172">
        <f>SUM(D10:D180)</f>
        <v>4907405.3999999966</v>
      </c>
    </row>
  </sheetData>
  <mergeCells count="2">
    <mergeCell ref="A6:D6"/>
    <mergeCell ref="A7:D7"/>
  </mergeCells>
  <pageMargins left="0.78740157480314965" right="0.19685039370078741" top="0.19685039370078741" bottom="0.19685039370078741" header="0" footer="0"/>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theme="9" tint="0.39997558519241921"/>
  </sheetPr>
  <dimension ref="A1:J684"/>
  <sheetViews>
    <sheetView zoomScale="80" zoomScaleNormal="80" workbookViewId="0">
      <selection activeCell="G4" sqref="G4"/>
    </sheetView>
  </sheetViews>
  <sheetFormatPr defaultColWidth="9" defaultRowHeight="15"/>
  <cols>
    <col min="1" max="1" width="48.75" style="159" customWidth="1"/>
    <col min="2" max="2" width="7" style="84" customWidth="1"/>
    <col min="3" max="3" width="6.25" style="84" customWidth="1"/>
    <col min="4" max="4" width="12.75" style="84" customWidth="1"/>
    <col min="5" max="5" width="5.625" style="84" customWidth="1"/>
    <col min="6" max="6" width="13" style="84" customWidth="1"/>
    <col min="7" max="7" width="11.25" style="180" customWidth="1"/>
    <col min="8" max="8" width="9" style="87"/>
    <col min="9" max="10" width="9" style="87" bestFit="1" customWidth="1"/>
    <col min="11" max="16384" width="9" style="87"/>
  </cols>
  <sheetData>
    <row r="1" spans="1:7" ht="15.75">
      <c r="A1" s="83"/>
      <c r="C1" s="85"/>
      <c r="D1" s="85"/>
      <c r="G1" s="86" t="s">
        <v>159</v>
      </c>
    </row>
    <row r="2" spans="1:7" ht="15.75">
      <c r="A2" s="88"/>
      <c r="C2" s="85"/>
      <c r="D2" s="85"/>
      <c r="G2" s="89" t="s">
        <v>92</v>
      </c>
    </row>
    <row r="3" spans="1:7" ht="15.75">
      <c r="A3" s="88"/>
      <c r="C3" s="85"/>
      <c r="D3" s="85"/>
      <c r="G3" s="89" t="s">
        <v>99</v>
      </c>
    </row>
    <row r="4" spans="1:7" ht="15.75">
      <c r="A4" s="187"/>
      <c r="B4" s="187"/>
      <c r="C4" s="85"/>
      <c r="D4" s="90"/>
      <c r="G4" s="184" t="s">
        <v>934</v>
      </c>
    </row>
    <row r="5" spans="1:7" ht="45" customHeight="1">
      <c r="A5" s="188" t="s">
        <v>933</v>
      </c>
      <c r="B5" s="188"/>
      <c r="C5" s="188"/>
      <c r="D5" s="188"/>
      <c r="E5" s="188"/>
      <c r="F5" s="188"/>
      <c r="G5" s="188"/>
    </row>
    <row r="6" spans="1:7" ht="18.75">
      <c r="A6" s="91"/>
      <c r="B6" s="92"/>
      <c r="C6" s="92"/>
      <c r="D6" s="92"/>
      <c r="E6" s="92"/>
      <c r="G6" s="175" t="s">
        <v>94</v>
      </c>
    </row>
    <row r="7" spans="1:7" ht="30">
      <c r="A7" s="93" t="s">
        <v>95</v>
      </c>
      <c r="B7" s="94" t="s">
        <v>160</v>
      </c>
      <c r="C7" s="94" t="s">
        <v>161</v>
      </c>
      <c r="D7" s="94" t="s">
        <v>162</v>
      </c>
      <c r="E7" s="95" t="s">
        <v>96</v>
      </c>
      <c r="F7" s="94" t="s">
        <v>649</v>
      </c>
      <c r="G7" s="96" t="s">
        <v>151</v>
      </c>
    </row>
    <row r="8" spans="1:7">
      <c r="A8" s="97" t="s">
        <v>163</v>
      </c>
      <c r="B8" s="98" t="s">
        <v>164</v>
      </c>
      <c r="C8" s="99"/>
      <c r="D8" s="98"/>
      <c r="E8" s="21"/>
      <c r="F8" s="103">
        <f>F12+F14+F16+F20+F23</f>
        <v>28028.600000000002</v>
      </c>
      <c r="G8" s="103">
        <f>G12+G14+G16+G20+G23</f>
        <v>28028.499999999996</v>
      </c>
    </row>
    <row r="9" spans="1:7">
      <c r="A9" s="100" t="s">
        <v>3</v>
      </c>
      <c r="B9" s="101" t="s">
        <v>164</v>
      </c>
      <c r="C9" s="99" t="s">
        <v>2</v>
      </c>
      <c r="D9" s="101"/>
      <c r="E9" s="21"/>
      <c r="F9" s="105">
        <f>F10+F22</f>
        <v>28028.600000000002</v>
      </c>
      <c r="G9" s="105">
        <f>G10+G22</f>
        <v>28028.499999999996</v>
      </c>
    </row>
    <row r="10" spans="1:7" ht="45">
      <c r="A10" s="100" t="s">
        <v>7</v>
      </c>
      <c r="B10" s="101" t="s">
        <v>164</v>
      </c>
      <c r="C10" s="99" t="s">
        <v>6</v>
      </c>
      <c r="D10" s="101"/>
      <c r="E10" s="21"/>
      <c r="F10" s="105">
        <f>F11</f>
        <v>27568.800000000003</v>
      </c>
      <c r="G10" s="105">
        <f>G11</f>
        <v>27568.699999999997</v>
      </c>
    </row>
    <row r="11" spans="1:7">
      <c r="A11" s="100" t="s">
        <v>165</v>
      </c>
      <c r="B11" s="101" t="s">
        <v>164</v>
      </c>
      <c r="C11" s="99" t="s">
        <v>6</v>
      </c>
      <c r="D11" s="101" t="s">
        <v>166</v>
      </c>
      <c r="E11" s="21"/>
      <c r="F11" s="105">
        <f>F12+F14+F16+F20</f>
        <v>27568.800000000003</v>
      </c>
      <c r="G11" s="105">
        <f>G12+G14+G16+G20</f>
        <v>27568.699999999997</v>
      </c>
    </row>
    <row r="12" spans="1:7" ht="30">
      <c r="A12" s="100" t="s">
        <v>167</v>
      </c>
      <c r="B12" s="101" t="s">
        <v>164</v>
      </c>
      <c r="C12" s="99" t="s">
        <v>6</v>
      </c>
      <c r="D12" s="101" t="s">
        <v>168</v>
      </c>
      <c r="E12" s="21"/>
      <c r="F12" s="105">
        <f>F13</f>
        <v>1975.8</v>
      </c>
      <c r="G12" s="105">
        <f>G13</f>
        <v>1975.8</v>
      </c>
    </row>
    <row r="13" spans="1:7" ht="60">
      <c r="A13" s="100" t="s">
        <v>169</v>
      </c>
      <c r="B13" s="101" t="s">
        <v>164</v>
      </c>
      <c r="C13" s="99" t="s">
        <v>6</v>
      </c>
      <c r="D13" s="101" t="s">
        <v>168</v>
      </c>
      <c r="E13" s="21">
        <v>100</v>
      </c>
      <c r="F13" s="105">
        <v>1975.8</v>
      </c>
      <c r="G13" s="105">
        <v>1975.8</v>
      </c>
    </row>
    <row r="14" spans="1:7" ht="30">
      <c r="A14" s="100" t="s">
        <v>170</v>
      </c>
      <c r="B14" s="101" t="s">
        <v>164</v>
      </c>
      <c r="C14" s="99" t="s">
        <v>6</v>
      </c>
      <c r="D14" s="101" t="s">
        <v>171</v>
      </c>
      <c r="E14" s="21"/>
      <c r="F14" s="105">
        <v>1630.7</v>
      </c>
      <c r="G14" s="105">
        <v>1630.6</v>
      </c>
    </row>
    <row r="15" spans="1:7" ht="60">
      <c r="A15" s="100" t="s">
        <v>169</v>
      </c>
      <c r="B15" s="101" t="s">
        <v>164</v>
      </c>
      <c r="C15" s="99" t="s">
        <v>6</v>
      </c>
      <c r="D15" s="101" t="s">
        <v>171</v>
      </c>
      <c r="E15" s="21">
        <v>100</v>
      </c>
      <c r="F15" s="105">
        <v>1630.7</v>
      </c>
      <c r="G15" s="105">
        <v>1630.6</v>
      </c>
    </row>
    <row r="16" spans="1:7" ht="30">
      <c r="A16" s="102" t="s">
        <v>172</v>
      </c>
      <c r="B16" s="101" t="s">
        <v>164</v>
      </c>
      <c r="C16" s="99" t="s">
        <v>6</v>
      </c>
      <c r="D16" s="101" t="s">
        <v>173</v>
      </c>
      <c r="E16" s="21"/>
      <c r="F16" s="105">
        <f>F17+F18+F19</f>
        <v>14567.4</v>
      </c>
      <c r="G16" s="105">
        <f>G17+G18+G19</f>
        <v>14567.4</v>
      </c>
    </row>
    <row r="17" spans="1:7" ht="60">
      <c r="A17" s="100" t="s">
        <v>169</v>
      </c>
      <c r="B17" s="101" t="s">
        <v>164</v>
      </c>
      <c r="C17" s="99" t="s">
        <v>6</v>
      </c>
      <c r="D17" s="101" t="s">
        <v>173</v>
      </c>
      <c r="E17" s="21">
        <v>100</v>
      </c>
      <c r="F17" s="105">
        <v>12179.9</v>
      </c>
      <c r="G17" s="105">
        <v>12179.9</v>
      </c>
    </row>
    <row r="18" spans="1:7" ht="30">
      <c r="A18" s="100" t="s">
        <v>174</v>
      </c>
      <c r="B18" s="101" t="s">
        <v>164</v>
      </c>
      <c r="C18" s="99" t="s">
        <v>6</v>
      </c>
      <c r="D18" s="101" t="s">
        <v>173</v>
      </c>
      <c r="E18" s="21">
        <v>200</v>
      </c>
      <c r="F18" s="105">
        <v>2386.1</v>
      </c>
      <c r="G18" s="105">
        <v>2386.1</v>
      </c>
    </row>
    <row r="19" spans="1:7">
      <c r="A19" s="102" t="s">
        <v>175</v>
      </c>
      <c r="B19" s="101" t="s">
        <v>164</v>
      </c>
      <c r="C19" s="99" t="s">
        <v>6</v>
      </c>
      <c r="D19" s="101" t="s">
        <v>173</v>
      </c>
      <c r="E19" s="21">
        <v>800</v>
      </c>
      <c r="F19" s="105">
        <v>1.4</v>
      </c>
      <c r="G19" s="105">
        <v>1.4</v>
      </c>
    </row>
    <row r="20" spans="1:7" ht="30">
      <c r="A20" s="100" t="s">
        <v>176</v>
      </c>
      <c r="B20" s="101" t="s">
        <v>164</v>
      </c>
      <c r="C20" s="99" t="s">
        <v>6</v>
      </c>
      <c r="D20" s="101" t="s">
        <v>177</v>
      </c>
      <c r="E20" s="21"/>
      <c r="F20" s="105">
        <f>F21</f>
        <v>9394.9</v>
      </c>
      <c r="G20" s="105">
        <f>G21</f>
        <v>9394.9</v>
      </c>
    </row>
    <row r="21" spans="1:7" ht="60">
      <c r="A21" s="100" t="s">
        <v>169</v>
      </c>
      <c r="B21" s="101" t="s">
        <v>164</v>
      </c>
      <c r="C21" s="99" t="s">
        <v>6</v>
      </c>
      <c r="D21" s="101" t="s">
        <v>177</v>
      </c>
      <c r="E21" s="21">
        <v>100</v>
      </c>
      <c r="F21" s="105">
        <v>9394.9</v>
      </c>
      <c r="G21" s="105">
        <v>9394.9</v>
      </c>
    </row>
    <row r="22" spans="1:7">
      <c r="A22" s="100" t="s">
        <v>19</v>
      </c>
      <c r="B22" s="101" t="s">
        <v>164</v>
      </c>
      <c r="C22" s="99" t="s">
        <v>18</v>
      </c>
      <c r="D22" s="101"/>
      <c r="E22" s="21"/>
      <c r="F22" s="105">
        <f>F23</f>
        <v>459.8</v>
      </c>
      <c r="G22" s="105">
        <f>G23</f>
        <v>459.8</v>
      </c>
    </row>
    <row r="23" spans="1:7">
      <c r="A23" s="100" t="s">
        <v>165</v>
      </c>
      <c r="B23" s="101" t="s">
        <v>164</v>
      </c>
      <c r="C23" s="99" t="s">
        <v>18</v>
      </c>
      <c r="D23" s="101" t="s">
        <v>166</v>
      </c>
      <c r="E23" s="21"/>
      <c r="F23" s="105">
        <f>F24</f>
        <v>459.8</v>
      </c>
      <c r="G23" s="105">
        <v>459.8</v>
      </c>
    </row>
    <row r="24" spans="1:7" ht="30">
      <c r="A24" s="100" t="s">
        <v>178</v>
      </c>
      <c r="B24" s="101" t="s">
        <v>164</v>
      </c>
      <c r="C24" s="99" t="s">
        <v>18</v>
      </c>
      <c r="D24" s="101" t="s">
        <v>179</v>
      </c>
      <c r="E24" s="21"/>
      <c r="F24" s="105">
        <f>F25</f>
        <v>459.8</v>
      </c>
      <c r="G24" s="105">
        <v>459.8</v>
      </c>
    </row>
    <row r="25" spans="1:7">
      <c r="A25" s="100" t="s">
        <v>180</v>
      </c>
      <c r="B25" s="101" t="s">
        <v>164</v>
      </c>
      <c r="C25" s="99" t="s">
        <v>18</v>
      </c>
      <c r="D25" s="101" t="s">
        <v>179</v>
      </c>
      <c r="E25" s="21">
        <v>300</v>
      </c>
      <c r="F25" s="105">
        <v>459.8</v>
      </c>
      <c r="G25" s="105">
        <v>459.8</v>
      </c>
    </row>
    <row r="26" spans="1:7">
      <c r="A26" s="100"/>
      <c r="B26" s="101"/>
      <c r="C26" s="99" t="s">
        <v>181</v>
      </c>
      <c r="D26" s="101"/>
      <c r="E26" s="21"/>
      <c r="F26" s="103"/>
      <c r="G26" s="103"/>
    </row>
    <row r="27" spans="1:7">
      <c r="A27" s="97" t="s">
        <v>182</v>
      </c>
      <c r="B27" s="98" t="s">
        <v>183</v>
      </c>
      <c r="C27" s="99" t="s">
        <v>181</v>
      </c>
      <c r="D27" s="98"/>
      <c r="E27" s="21"/>
      <c r="F27" s="103">
        <f>F28+F75+F83+F145+F194+F205+F220+F244+F255</f>
        <v>1754059.5</v>
      </c>
      <c r="G27" s="103">
        <f t="shared" ref="G27" si="0">G28+G75+G83+G145+G194+G205+G220+G244+G255</f>
        <v>1425739.7</v>
      </c>
    </row>
    <row r="28" spans="1:7">
      <c r="A28" s="100" t="s">
        <v>3</v>
      </c>
      <c r="B28" s="104" t="s">
        <v>183</v>
      </c>
      <c r="C28" s="99" t="s">
        <v>2</v>
      </c>
      <c r="D28" s="104"/>
      <c r="E28" s="21"/>
      <c r="F28" s="105">
        <f>F31+F35+F40+F43+F46+F51+F55+F57+F61+F65+F69+F73</f>
        <v>356624.90000000008</v>
      </c>
      <c r="G28" s="105">
        <f>G31+G35+G40+G43+G46+G51+G55+G57+G61+G65+G69+G73</f>
        <v>353101.40000000008</v>
      </c>
    </row>
    <row r="29" spans="1:7" ht="30">
      <c r="A29" s="100" t="s">
        <v>184</v>
      </c>
      <c r="B29" s="101" t="s">
        <v>183</v>
      </c>
      <c r="C29" s="99" t="s">
        <v>4</v>
      </c>
      <c r="D29" s="101"/>
      <c r="E29" s="21"/>
      <c r="F29" s="105">
        <v>2118.6999999999998</v>
      </c>
      <c r="G29" s="105">
        <v>2118.6999999999998</v>
      </c>
    </row>
    <row r="30" spans="1:7">
      <c r="A30" s="100" t="s">
        <v>165</v>
      </c>
      <c r="B30" s="101" t="s">
        <v>183</v>
      </c>
      <c r="C30" s="99" t="s">
        <v>4</v>
      </c>
      <c r="D30" s="101" t="s">
        <v>166</v>
      </c>
      <c r="E30" s="21"/>
      <c r="F30" s="105">
        <v>2118.6999999999998</v>
      </c>
      <c r="G30" s="105">
        <v>2118.6999999999998</v>
      </c>
    </row>
    <row r="31" spans="1:7">
      <c r="A31" s="100" t="s">
        <v>185</v>
      </c>
      <c r="B31" s="101" t="s">
        <v>183</v>
      </c>
      <c r="C31" s="99" t="s">
        <v>4</v>
      </c>
      <c r="D31" s="101" t="s">
        <v>186</v>
      </c>
      <c r="E31" s="21"/>
      <c r="F31" s="105">
        <v>2118.6999999999998</v>
      </c>
      <c r="G31" s="105">
        <v>2118.6999999999998</v>
      </c>
    </row>
    <row r="32" spans="1:7" ht="60">
      <c r="A32" s="100" t="s">
        <v>169</v>
      </c>
      <c r="B32" s="101" t="s">
        <v>183</v>
      </c>
      <c r="C32" s="99" t="s">
        <v>4</v>
      </c>
      <c r="D32" s="101" t="s">
        <v>186</v>
      </c>
      <c r="E32" s="21">
        <v>100</v>
      </c>
      <c r="F32" s="105">
        <v>2118.6999999999998</v>
      </c>
      <c r="G32" s="105">
        <v>2118.6999999999998</v>
      </c>
    </row>
    <row r="33" spans="1:7" ht="45">
      <c r="A33" s="100" t="s">
        <v>187</v>
      </c>
      <c r="B33" s="101" t="s">
        <v>183</v>
      </c>
      <c r="C33" s="99" t="s">
        <v>188</v>
      </c>
      <c r="D33" s="101"/>
      <c r="E33" s="21"/>
      <c r="F33" s="105">
        <f>F34+F39</f>
        <v>172859.4</v>
      </c>
      <c r="G33" s="105">
        <f>G34+G39</f>
        <v>170967</v>
      </c>
    </row>
    <row r="34" spans="1:7">
      <c r="A34" s="100" t="s">
        <v>165</v>
      </c>
      <c r="B34" s="101" t="s">
        <v>183</v>
      </c>
      <c r="C34" s="99" t="s">
        <v>188</v>
      </c>
      <c r="D34" s="101" t="s">
        <v>166</v>
      </c>
      <c r="E34" s="21"/>
      <c r="F34" s="105">
        <v>167529.1</v>
      </c>
      <c r="G34" s="105">
        <v>165660.5</v>
      </c>
    </row>
    <row r="35" spans="1:7" ht="45">
      <c r="A35" s="106" t="s">
        <v>189</v>
      </c>
      <c r="B35" s="101" t="s">
        <v>183</v>
      </c>
      <c r="C35" s="99" t="s">
        <v>188</v>
      </c>
      <c r="D35" s="101" t="s">
        <v>190</v>
      </c>
      <c r="E35" s="21"/>
      <c r="F35" s="105">
        <v>167529.1</v>
      </c>
      <c r="G35" s="105">
        <f>G36+G37+G38</f>
        <v>165660.5</v>
      </c>
    </row>
    <row r="36" spans="1:7" ht="60">
      <c r="A36" s="100" t="s">
        <v>169</v>
      </c>
      <c r="B36" s="101" t="s">
        <v>183</v>
      </c>
      <c r="C36" s="99" t="s">
        <v>188</v>
      </c>
      <c r="D36" s="101" t="s">
        <v>190</v>
      </c>
      <c r="E36" s="21">
        <v>100</v>
      </c>
      <c r="F36" s="105">
        <v>153016.1</v>
      </c>
      <c r="G36" s="105">
        <v>151935.4</v>
      </c>
    </row>
    <row r="37" spans="1:7" ht="30">
      <c r="A37" s="100" t="s">
        <v>174</v>
      </c>
      <c r="B37" s="101" t="s">
        <v>183</v>
      </c>
      <c r="C37" s="99" t="s">
        <v>188</v>
      </c>
      <c r="D37" s="101" t="s">
        <v>190</v>
      </c>
      <c r="E37" s="21">
        <v>200</v>
      </c>
      <c r="F37" s="105">
        <v>12760.2</v>
      </c>
      <c r="G37" s="105">
        <v>12027.5</v>
      </c>
    </row>
    <row r="38" spans="1:7">
      <c r="A38" s="102" t="s">
        <v>175</v>
      </c>
      <c r="B38" s="101" t="s">
        <v>183</v>
      </c>
      <c r="C38" s="99" t="s">
        <v>188</v>
      </c>
      <c r="D38" s="101" t="s">
        <v>190</v>
      </c>
      <c r="E38" s="21">
        <v>800</v>
      </c>
      <c r="F38" s="105">
        <v>1752.8</v>
      </c>
      <c r="G38" s="105">
        <v>1697.6</v>
      </c>
    </row>
    <row r="39" spans="1:7">
      <c r="A39" s="102" t="s">
        <v>191</v>
      </c>
      <c r="B39" s="107" t="s">
        <v>183</v>
      </c>
      <c r="C39" s="107" t="s">
        <v>188</v>
      </c>
      <c r="D39" s="107" t="s">
        <v>192</v>
      </c>
      <c r="E39" s="99"/>
      <c r="F39" s="105">
        <f>F40+F43+F46</f>
        <v>5330.3</v>
      </c>
      <c r="G39" s="105">
        <f t="shared" ref="G39" si="1">G40+G43+G46</f>
        <v>5306.5</v>
      </c>
    </row>
    <row r="40" spans="1:7" ht="90">
      <c r="A40" s="108" t="s">
        <v>193</v>
      </c>
      <c r="B40" s="101" t="s">
        <v>183</v>
      </c>
      <c r="C40" s="99" t="s">
        <v>188</v>
      </c>
      <c r="D40" s="109" t="s">
        <v>194</v>
      </c>
      <c r="E40" s="110"/>
      <c r="F40" s="105">
        <f>F41+F42</f>
        <v>1589.2</v>
      </c>
      <c r="G40" s="105">
        <f>G41+G42</f>
        <v>1587.7</v>
      </c>
    </row>
    <row r="41" spans="1:7" ht="60">
      <c r="A41" s="100" t="s">
        <v>169</v>
      </c>
      <c r="B41" s="101" t="s">
        <v>183</v>
      </c>
      <c r="C41" s="99" t="s">
        <v>188</v>
      </c>
      <c r="D41" s="109" t="s">
        <v>194</v>
      </c>
      <c r="E41" s="110">
        <v>100</v>
      </c>
      <c r="F41" s="105">
        <v>1489.9</v>
      </c>
      <c r="G41" s="105">
        <v>1488.4</v>
      </c>
    </row>
    <row r="42" spans="1:7" ht="30">
      <c r="A42" s="100" t="s">
        <v>174</v>
      </c>
      <c r="B42" s="101" t="s">
        <v>183</v>
      </c>
      <c r="C42" s="99" t="s">
        <v>188</v>
      </c>
      <c r="D42" s="109" t="s">
        <v>194</v>
      </c>
      <c r="E42" s="110">
        <v>200</v>
      </c>
      <c r="F42" s="105">
        <v>99.3</v>
      </c>
      <c r="G42" s="105">
        <v>99.3</v>
      </c>
    </row>
    <row r="43" spans="1:7" ht="192.75" customHeight="1">
      <c r="A43" s="100" t="s">
        <v>195</v>
      </c>
      <c r="B43" s="101" t="s">
        <v>183</v>
      </c>
      <c r="C43" s="99" t="s">
        <v>188</v>
      </c>
      <c r="D43" s="101" t="s">
        <v>196</v>
      </c>
      <c r="E43" s="101"/>
      <c r="F43" s="105">
        <f>F44+F45</f>
        <v>2118.9</v>
      </c>
      <c r="G43" s="105">
        <f>G44+G45</f>
        <v>2096.6</v>
      </c>
    </row>
    <row r="44" spans="1:7" ht="60">
      <c r="A44" s="100" t="s">
        <v>169</v>
      </c>
      <c r="B44" s="101" t="s">
        <v>183</v>
      </c>
      <c r="C44" s="99" t="s">
        <v>188</v>
      </c>
      <c r="D44" s="101" t="s">
        <v>196</v>
      </c>
      <c r="E44" s="101" t="s">
        <v>197</v>
      </c>
      <c r="F44" s="105">
        <v>1952.1</v>
      </c>
      <c r="G44" s="105">
        <v>1929.8</v>
      </c>
    </row>
    <row r="45" spans="1:7" ht="30">
      <c r="A45" s="100" t="s">
        <v>174</v>
      </c>
      <c r="B45" s="101" t="s">
        <v>183</v>
      </c>
      <c r="C45" s="99" t="s">
        <v>188</v>
      </c>
      <c r="D45" s="101" t="s">
        <v>196</v>
      </c>
      <c r="E45" s="101" t="s">
        <v>198</v>
      </c>
      <c r="F45" s="105">
        <v>166.8</v>
      </c>
      <c r="G45" s="105">
        <v>166.8</v>
      </c>
    </row>
    <row r="46" spans="1:7" ht="150">
      <c r="A46" s="108" t="s">
        <v>199</v>
      </c>
      <c r="B46" s="101" t="s">
        <v>200</v>
      </c>
      <c r="C46" s="99" t="s">
        <v>188</v>
      </c>
      <c r="D46" s="109" t="s">
        <v>201</v>
      </c>
      <c r="E46" s="110"/>
      <c r="F46" s="105">
        <f>F47+F48</f>
        <v>1622.2</v>
      </c>
      <c r="G46" s="105">
        <f>G47+G48</f>
        <v>1622.2</v>
      </c>
    </row>
    <row r="47" spans="1:7" ht="60">
      <c r="A47" s="100" t="s">
        <v>169</v>
      </c>
      <c r="B47" s="101" t="s">
        <v>200</v>
      </c>
      <c r="C47" s="99" t="s">
        <v>188</v>
      </c>
      <c r="D47" s="109" t="s">
        <v>201</v>
      </c>
      <c r="E47" s="110">
        <v>100</v>
      </c>
      <c r="F47" s="105">
        <v>1464</v>
      </c>
      <c r="G47" s="105">
        <v>1464</v>
      </c>
    </row>
    <row r="48" spans="1:7" ht="30">
      <c r="A48" s="100" t="s">
        <v>174</v>
      </c>
      <c r="B48" s="101" t="s">
        <v>183</v>
      </c>
      <c r="C48" s="99" t="s">
        <v>188</v>
      </c>
      <c r="D48" s="109" t="s">
        <v>201</v>
      </c>
      <c r="E48" s="110">
        <v>200</v>
      </c>
      <c r="F48" s="105">
        <v>158.19999999999999</v>
      </c>
      <c r="G48" s="105">
        <v>158.19999999999999</v>
      </c>
    </row>
    <row r="49" spans="1:7">
      <c r="A49" s="111" t="s">
        <v>11</v>
      </c>
      <c r="B49" s="101" t="s">
        <v>183</v>
      </c>
      <c r="C49" s="101" t="s">
        <v>10</v>
      </c>
      <c r="D49" s="112"/>
      <c r="E49" s="110"/>
      <c r="F49" s="105">
        <v>29.3</v>
      </c>
      <c r="G49" s="105">
        <v>11.7</v>
      </c>
    </row>
    <row r="50" spans="1:7">
      <c r="A50" s="113" t="s">
        <v>191</v>
      </c>
      <c r="B50" s="101" t="s">
        <v>183</v>
      </c>
      <c r="C50" s="101" t="s">
        <v>10</v>
      </c>
      <c r="D50" s="101" t="s">
        <v>192</v>
      </c>
      <c r="E50" s="110"/>
      <c r="F50" s="105">
        <v>29.3</v>
      </c>
      <c r="G50" s="105">
        <v>11.7</v>
      </c>
    </row>
    <row r="51" spans="1:7" ht="135">
      <c r="A51" s="111" t="s">
        <v>202</v>
      </c>
      <c r="B51" s="101" t="s">
        <v>183</v>
      </c>
      <c r="C51" s="101" t="s">
        <v>10</v>
      </c>
      <c r="D51" s="114" t="s">
        <v>203</v>
      </c>
      <c r="E51" s="110"/>
      <c r="F51" s="105">
        <v>29.3</v>
      </c>
      <c r="G51" s="105">
        <v>11.7</v>
      </c>
    </row>
    <row r="52" spans="1:7" ht="30">
      <c r="A52" s="106" t="s">
        <v>204</v>
      </c>
      <c r="B52" s="101" t="s">
        <v>183</v>
      </c>
      <c r="C52" s="101" t="s">
        <v>10</v>
      </c>
      <c r="D52" s="114" t="s">
        <v>203</v>
      </c>
      <c r="E52" s="110">
        <v>600</v>
      </c>
      <c r="F52" s="105">
        <v>29.3</v>
      </c>
      <c r="G52" s="105">
        <v>11.7</v>
      </c>
    </row>
    <row r="53" spans="1:7">
      <c r="A53" s="100" t="s">
        <v>19</v>
      </c>
      <c r="B53" s="101" t="s">
        <v>183</v>
      </c>
      <c r="C53" s="99" t="s">
        <v>18</v>
      </c>
      <c r="D53" s="101"/>
      <c r="E53" s="110"/>
      <c r="F53" s="105">
        <f>F55+F57+F61+F65+F69+F73</f>
        <v>181617.50000000003</v>
      </c>
      <c r="G53" s="105">
        <f>G55+G57+G61+G65+G69+G73</f>
        <v>180004</v>
      </c>
    </row>
    <row r="54" spans="1:7">
      <c r="A54" s="100" t="s">
        <v>165</v>
      </c>
      <c r="B54" s="101" t="s">
        <v>183</v>
      </c>
      <c r="C54" s="99" t="s">
        <v>18</v>
      </c>
      <c r="D54" s="101" t="s">
        <v>166</v>
      </c>
      <c r="E54" s="110"/>
      <c r="F54" s="105">
        <f>F55+F57+F61+F65+F69</f>
        <v>133529.60000000003</v>
      </c>
      <c r="G54" s="105">
        <f>G55+G57+G61+G65+G69</f>
        <v>131916.1</v>
      </c>
    </row>
    <row r="55" spans="1:7" ht="30">
      <c r="A55" s="100" t="s">
        <v>178</v>
      </c>
      <c r="B55" s="101" t="s">
        <v>183</v>
      </c>
      <c r="C55" s="99" t="s">
        <v>18</v>
      </c>
      <c r="D55" s="101" t="s">
        <v>179</v>
      </c>
      <c r="E55" s="21"/>
      <c r="F55" s="105">
        <v>234.3</v>
      </c>
      <c r="G55" s="105">
        <f>G56</f>
        <v>218.4</v>
      </c>
    </row>
    <row r="56" spans="1:7">
      <c r="A56" s="100" t="s">
        <v>180</v>
      </c>
      <c r="B56" s="101" t="s">
        <v>183</v>
      </c>
      <c r="C56" s="99" t="s">
        <v>18</v>
      </c>
      <c r="D56" s="101" t="s">
        <v>179</v>
      </c>
      <c r="E56" s="21">
        <v>300</v>
      </c>
      <c r="F56" s="105">
        <v>234.3</v>
      </c>
      <c r="G56" s="105">
        <v>218.4</v>
      </c>
    </row>
    <row r="57" spans="1:7" ht="45">
      <c r="A57" s="102" t="s">
        <v>205</v>
      </c>
      <c r="B57" s="101" t="s">
        <v>183</v>
      </c>
      <c r="C57" s="99" t="s">
        <v>18</v>
      </c>
      <c r="D57" s="101" t="s">
        <v>206</v>
      </c>
      <c r="E57" s="21"/>
      <c r="F57" s="105">
        <f>F58+F59+F60</f>
        <v>86283.200000000012</v>
      </c>
      <c r="G57" s="105">
        <f>G58+G59+G60</f>
        <v>84814.700000000012</v>
      </c>
    </row>
    <row r="58" spans="1:7" ht="60">
      <c r="A58" s="100" t="s">
        <v>169</v>
      </c>
      <c r="B58" s="101" t="s">
        <v>183</v>
      </c>
      <c r="C58" s="99" t="s">
        <v>18</v>
      </c>
      <c r="D58" s="101" t="s">
        <v>206</v>
      </c>
      <c r="E58" s="21">
        <v>100</v>
      </c>
      <c r="F58" s="105">
        <v>56458.3</v>
      </c>
      <c r="G58" s="105">
        <v>56400.9</v>
      </c>
    </row>
    <row r="59" spans="1:7" ht="30">
      <c r="A59" s="100" t="s">
        <v>174</v>
      </c>
      <c r="B59" s="101" t="s">
        <v>183</v>
      </c>
      <c r="C59" s="99" t="s">
        <v>18</v>
      </c>
      <c r="D59" s="101" t="s">
        <v>206</v>
      </c>
      <c r="E59" s="21">
        <v>200</v>
      </c>
      <c r="F59" s="105">
        <v>27142.3</v>
      </c>
      <c r="G59" s="105">
        <v>25731.200000000001</v>
      </c>
    </row>
    <row r="60" spans="1:7">
      <c r="A60" s="102" t="s">
        <v>175</v>
      </c>
      <c r="B60" s="101" t="s">
        <v>183</v>
      </c>
      <c r="C60" s="99" t="s">
        <v>18</v>
      </c>
      <c r="D60" s="101" t="s">
        <v>206</v>
      </c>
      <c r="E60" s="21">
        <v>800</v>
      </c>
      <c r="F60" s="105">
        <v>2682.6</v>
      </c>
      <c r="G60" s="105">
        <v>2682.6</v>
      </c>
    </row>
    <row r="61" spans="1:7">
      <c r="A61" s="100" t="s">
        <v>207</v>
      </c>
      <c r="B61" s="101" t="s">
        <v>183</v>
      </c>
      <c r="C61" s="99" t="s">
        <v>18</v>
      </c>
      <c r="D61" s="101" t="s">
        <v>208</v>
      </c>
      <c r="E61" s="21"/>
      <c r="F61" s="105">
        <v>20502.900000000001</v>
      </c>
      <c r="G61" s="105">
        <v>20502</v>
      </c>
    </row>
    <row r="62" spans="1:7" ht="30">
      <c r="A62" s="100" t="s">
        <v>174</v>
      </c>
      <c r="B62" s="101" t="s">
        <v>183</v>
      </c>
      <c r="C62" s="99" t="s">
        <v>18</v>
      </c>
      <c r="D62" s="101" t="s">
        <v>208</v>
      </c>
      <c r="E62" s="21">
        <v>200</v>
      </c>
      <c r="F62" s="105">
        <v>506.6</v>
      </c>
      <c r="G62" s="105">
        <v>506.6</v>
      </c>
    </row>
    <row r="63" spans="1:7">
      <c r="A63" s="100" t="s">
        <v>180</v>
      </c>
      <c r="B63" s="101" t="s">
        <v>183</v>
      </c>
      <c r="C63" s="99" t="s">
        <v>18</v>
      </c>
      <c r="D63" s="101" t="s">
        <v>208</v>
      </c>
      <c r="E63" s="21">
        <v>300</v>
      </c>
      <c r="F63" s="105">
        <v>12080.9</v>
      </c>
      <c r="G63" s="105">
        <v>12080.9</v>
      </c>
    </row>
    <row r="64" spans="1:7">
      <c r="A64" s="102" t="s">
        <v>175</v>
      </c>
      <c r="B64" s="101" t="s">
        <v>183</v>
      </c>
      <c r="C64" s="99" t="s">
        <v>18</v>
      </c>
      <c r="D64" s="101" t="s">
        <v>208</v>
      </c>
      <c r="E64" s="21">
        <v>800</v>
      </c>
      <c r="F64" s="105">
        <v>7915.4</v>
      </c>
      <c r="G64" s="105">
        <v>7914.4</v>
      </c>
    </row>
    <row r="65" spans="1:7">
      <c r="A65" s="102" t="s">
        <v>209</v>
      </c>
      <c r="B65" s="101" t="s">
        <v>183</v>
      </c>
      <c r="C65" s="99" t="s">
        <v>18</v>
      </c>
      <c r="D65" s="101" t="s">
        <v>210</v>
      </c>
      <c r="E65" s="21"/>
      <c r="F65" s="105">
        <f>F66+F67+F68</f>
        <v>26319.7</v>
      </c>
      <c r="G65" s="105">
        <f>G66+G67+G68</f>
        <v>26191.5</v>
      </c>
    </row>
    <row r="66" spans="1:7" ht="30">
      <c r="A66" s="100" t="s">
        <v>174</v>
      </c>
      <c r="B66" s="101" t="s">
        <v>183</v>
      </c>
      <c r="C66" s="99" t="s">
        <v>18</v>
      </c>
      <c r="D66" s="101" t="s">
        <v>210</v>
      </c>
      <c r="E66" s="21">
        <v>200</v>
      </c>
      <c r="F66" s="105">
        <v>129.5</v>
      </c>
      <c r="G66" s="105">
        <v>126.4</v>
      </c>
    </row>
    <row r="67" spans="1:7" ht="45">
      <c r="A67" s="116" t="s">
        <v>211</v>
      </c>
      <c r="B67" s="101" t="s">
        <v>183</v>
      </c>
      <c r="C67" s="99" t="s">
        <v>18</v>
      </c>
      <c r="D67" s="101" t="s">
        <v>210</v>
      </c>
      <c r="E67" s="107">
        <v>400</v>
      </c>
      <c r="F67" s="105">
        <v>22090</v>
      </c>
      <c r="G67" s="105">
        <v>22090</v>
      </c>
    </row>
    <row r="68" spans="1:7">
      <c r="A68" s="102" t="s">
        <v>175</v>
      </c>
      <c r="B68" s="101" t="s">
        <v>183</v>
      </c>
      <c r="C68" s="99" t="s">
        <v>18</v>
      </c>
      <c r="D68" s="101" t="s">
        <v>210</v>
      </c>
      <c r="E68" s="21">
        <v>800</v>
      </c>
      <c r="F68" s="105">
        <v>4100.2</v>
      </c>
      <c r="G68" s="105">
        <v>3975.1</v>
      </c>
    </row>
    <row r="69" spans="1:7" ht="45">
      <c r="A69" s="102" t="s">
        <v>212</v>
      </c>
      <c r="B69" s="101" t="s">
        <v>183</v>
      </c>
      <c r="C69" s="99" t="s">
        <v>18</v>
      </c>
      <c r="D69" s="101" t="s">
        <v>213</v>
      </c>
      <c r="E69" s="21"/>
      <c r="F69" s="105">
        <v>189.5</v>
      </c>
      <c r="G69" s="105">
        <v>189.5</v>
      </c>
    </row>
    <row r="70" spans="1:7">
      <c r="A70" s="102" t="s">
        <v>175</v>
      </c>
      <c r="B70" s="101" t="s">
        <v>183</v>
      </c>
      <c r="C70" s="99" t="s">
        <v>18</v>
      </c>
      <c r="D70" s="101" t="s">
        <v>213</v>
      </c>
      <c r="E70" s="21">
        <v>800</v>
      </c>
      <c r="F70" s="105">
        <v>189.5</v>
      </c>
      <c r="G70" s="105">
        <v>189.5</v>
      </c>
    </row>
    <row r="71" spans="1:7" ht="30">
      <c r="A71" s="117" t="s">
        <v>214</v>
      </c>
      <c r="B71" s="118" t="s">
        <v>183</v>
      </c>
      <c r="C71" s="118" t="s">
        <v>18</v>
      </c>
      <c r="D71" s="118" t="s">
        <v>215</v>
      </c>
      <c r="E71" s="119"/>
      <c r="F71" s="105">
        <v>48087.9</v>
      </c>
      <c r="G71" s="105">
        <v>48087.9</v>
      </c>
    </row>
    <row r="72" spans="1:7" ht="30">
      <c r="A72" s="117" t="s">
        <v>216</v>
      </c>
      <c r="B72" s="118" t="s">
        <v>183</v>
      </c>
      <c r="C72" s="118" t="s">
        <v>18</v>
      </c>
      <c r="D72" s="118" t="s">
        <v>217</v>
      </c>
      <c r="E72" s="119"/>
      <c r="F72" s="105">
        <v>48087.9</v>
      </c>
      <c r="G72" s="105">
        <v>48087.9</v>
      </c>
    </row>
    <row r="73" spans="1:7" ht="45">
      <c r="A73" s="116" t="s">
        <v>218</v>
      </c>
      <c r="B73" s="118" t="s">
        <v>183</v>
      </c>
      <c r="C73" s="118" t="s">
        <v>18</v>
      </c>
      <c r="D73" s="118" t="s">
        <v>219</v>
      </c>
      <c r="E73" s="119"/>
      <c r="F73" s="105">
        <v>48087.9</v>
      </c>
      <c r="G73" s="105">
        <v>48087.9</v>
      </c>
    </row>
    <row r="74" spans="1:7" ht="30">
      <c r="A74" s="116" t="s">
        <v>220</v>
      </c>
      <c r="B74" s="118" t="s">
        <v>183</v>
      </c>
      <c r="C74" s="118" t="s">
        <v>18</v>
      </c>
      <c r="D74" s="118" t="s">
        <v>219</v>
      </c>
      <c r="E74" s="119">
        <v>600</v>
      </c>
      <c r="F74" s="105">
        <v>48087.9</v>
      </c>
      <c r="G74" s="105">
        <v>48087.9</v>
      </c>
    </row>
    <row r="75" spans="1:7">
      <c r="A75" s="100" t="s">
        <v>21</v>
      </c>
      <c r="B75" s="101" t="s">
        <v>183</v>
      </c>
      <c r="C75" s="99" t="s">
        <v>20</v>
      </c>
      <c r="D75" s="101"/>
      <c r="E75" s="21"/>
      <c r="F75" s="105">
        <f>F76</f>
        <v>893.2</v>
      </c>
      <c r="G75" s="105">
        <f>G76</f>
        <v>893.2</v>
      </c>
    </row>
    <row r="76" spans="1:7">
      <c r="A76" s="100" t="s">
        <v>23</v>
      </c>
      <c r="B76" s="101" t="s">
        <v>183</v>
      </c>
      <c r="C76" s="99" t="s">
        <v>22</v>
      </c>
      <c r="D76" s="101"/>
      <c r="E76" s="21"/>
      <c r="F76" s="105">
        <f>F77</f>
        <v>893.2</v>
      </c>
      <c r="G76" s="105">
        <f>G77</f>
        <v>893.2</v>
      </c>
    </row>
    <row r="77" spans="1:7">
      <c r="A77" s="100" t="s">
        <v>165</v>
      </c>
      <c r="B77" s="101" t="s">
        <v>183</v>
      </c>
      <c r="C77" s="99" t="s">
        <v>22</v>
      </c>
      <c r="D77" s="101" t="s">
        <v>166</v>
      </c>
      <c r="E77" s="21"/>
      <c r="F77" s="105">
        <f>F78+F80</f>
        <v>893.2</v>
      </c>
      <c r="G77" s="105">
        <f>G78+G80</f>
        <v>893.2</v>
      </c>
    </row>
    <row r="78" spans="1:7">
      <c r="A78" s="100" t="s">
        <v>221</v>
      </c>
      <c r="B78" s="101" t="s">
        <v>183</v>
      </c>
      <c r="C78" s="99" t="s">
        <v>22</v>
      </c>
      <c r="D78" s="101" t="s">
        <v>222</v>
      </c>
      <c r="E78" s="21"/>
      <c r="F78" s="105">
        <f>F79</f>
        <v>393.9</v>
      </c>
      <c r="G78" s="105">
        <f>G79</f>
        <v>393.9</v>
      </c>
    </row>
    <row r="79" spans="1:7" ht="30">
      <c r="A79" s="100" t="s">
        <v>174</v>
      </c>
      <c r="B79" s="101" t="s">
        <v>183</v>
      </c>
      <c r="C79" s="99" t="s">
        <v>22</v>
      </c>
      <c r="D79" s="101" t="s">
        <v>222</v>
      </c>
      <c r="E79" s="21">
        <v>200</v>
      </c>
      <c r="F79" s="105">
        <v>393.9</v>
      </c>
      <c r="G79" s="105">
        <v>393.9</v>
      </c>
    </row>
    <row r="80" spans="1:7">
      <c r="A80" s="100" t="s">
        <v>223</v>
      </c>
      <c r="B80" s="101" t="s">
        <v>183</v>
      </c>
      <c r="C80" s="99" t="s">
        <v>22</v>
      </c>
      <c r="D80" s="101" t="s">
        <v>224</v>
      </c>
      <c r="E80" s="21"/>
      <c r="F80" s="105">
        <f>F81+F82</f>
        <v>499.3</v>
      </c>
      <c r="G80" s="105">
        <f>G81+G82</f>
        <v>499.3</v>
      </c>
    </row>
    <row r="81" spans="1:9" ht="30">
      <c r="A81" s="100" t="s">
        <v>174</v>
      </c>
      <c r="B81" s="101" t="s">
        <v>183</v>
      </c>
      <c r="C81" s="99" t="s">
        <v>22</v>
      </c>
      <c r="D81" s="101" t="s">
        <v>224</v>
      </c>
      <c r="E81" s="21">
        <v>200</v>
      </c>
      <c r="F81" s="105">
        <v>489.3</v>
      </c>
      <c r="G81" s="105">
        <v>489.3</v>
      </c>
    </row>
    <row r="82" spans="1:9">
      <c r="A82" s="100" t="s">
        <v>180</v>
      </c>
      <c r="B82" s="101" t="s">
        <v>183</v>
      </c>
      <c r="C82" s="99" t="s">
        <v>22</v>
      </c>
      <c r="D82" s="101" t="s">
        <v>224</v>
      </c>
      <c r="E82" s="21">
        <v>300</v>
      </c>
      <c r="F82" s="105">
        <v>10</v>
      </c>
      <c r="G82" s="105">
        <v>10</v>
      </c>
    </row>
    <row r="83" spans="1:9">
      <c r="A83" s="117" t="s">
        <v>29</v>
      </c>
      <c r="B83" s="118" t="s">
        <v>183</v>
      </c>
      <c r="C83" s="118" t="s">
        <v>28</v>
      </c>
      <c r="D83" s="118"/>
      <c r="E83" s="119"/>
      <c r="F83" s="105">
        <f>F88+F90+F96+F98+F100+F102+F104+F110+F113+F116+F118+F120+F122+F128+F132+F134+F138+F141+F143</f>
        <v>577883.09999999986</v>
      </c>
      <c r="G83" s="105">
        <f>G88+G90+G96+G98+G100+G102+G104+G110+G113+G116+G118+G120+G122+G128+G132+G134+G138+G141+G143</f>
        <v>529832.79999999981</v>
      </c>
    </row>
    <row r="84" spans="1:9">
      <c r="A84" s="117" t="s">
        <v>33</v>
      </c>
      <c r="B84" s="118" t="s">
        <v>183</v>
      </c>
      <c r="C84" s="118" t="s">
        <v>32</v>
      </c>
      <c r="D84" s="118"/>
      <c r="E84" s="119"/>
      <c r="F84" s="105">
        <f>F85</f>
        <v>11327.400000000001</v>
      </c>
      <c r="G84" s="105">
        <f t="shared" ref="G84:G86" si="2">G85</f>
        <v>10933.099999999999</v>
      </c>
    </row>
    <row r="85" spans="1:9" ht="45">
      <c r="A85" s="117" t="s">
        <v>225</v>
      </c>
      <c r="B85" s="118" t="s">
        <v>183</v>
      </c>
      <c r="C85" s="118" t="s">
        <v>32</v>
      </c>
      <c r="D85" s="118" t="s">
        <v>226</v>
      </c>
      <c r="E85" s="119"/>
      <c r="F85" s="105">
        <f>F86</f>
        <v>11327.400000000001</v>
      </c>
      <c r="G85" s="105">
        <f t="shared" si="2"/>
        <v>10933.099999999999</v>
      </c>
    </row>
    <row r="86" spans="1:9" ht="45">
      <c r="A86" s="117" t="s">
        <v>227</v>
      </c>
      <c r="B86" s="118" t="s">
        <v>183</v>
      </c>
      <c r="C86" s="118" t="s">
        <v>32</v>
      </c>
      <c r="D86" s="118" t="s">
        <v>228</v>
      </c>
      <c r="E86" s="119"/>
      <c r="F86" s="105">
        <f>F87</f>
        <v>11327.400000000001</v>
      </c>
      <c r="G86" s="105">
        <f t="shared" si="2"/>
        <v>10933.099999999999</v>
      </c>
    </row>
    <row r="87" spans="1:9" ht="45">
      <c r="A87" s="117" t="s">
        <v>229</v>
      </c>
      <c r="B87" s="118" t="s">
        <v>183</v>
      </c>
      <c r="C87" s="118" t="s">
        <v>32</v>
      </c>
      <c r="D87" s="118" t="s">
        <v>230</v>
      </c>
      <c r="E87" s="119"/>
      <c r="F87" s="105">
        <f>F88+F90</f>
        <v>11327.400000000001</v>
      </c>
      <c r="G87" s="105">
        <f>G88+G90</f>
        <v>10933.099999999999</v>
      </c>
    </row>
    <row r="88" spans="1:9" ht="45">
      <c r="A88" s="117" t="s">
        <v>231</v>
      </c>
      <c r="B88" s="118" t="s">
        <v>183</v>
      </c>
      <c r="C88" s="118" t="s">
        <v>32</v>
      </c>
      <c r="D88" s="118" t="s">
        <v>232</v>
      </c>
      <c r="E88" s="119"/>
      <c r="F88" s="105">
        <v>10603.7</v>
      </c>
      <c r="G88" s="105">
        <f>G89</f>
        <v>10509.3</v>
      </c>
    </row>
    <row r="89" spans="1:9" ht="30">
      <c r="A89" s="100" t="s">
        <v>174</v>
      </c>
      <c r="B89" s="118" t="s">
        <v>183</v>
      </c>
      <c r="C89" s="118" t="s">
        <v>32</v>
      </c>
      <c r="D89" s="118" t="s">
        <v>232</v>
      </c>
      <c r="E89" s="119">
        <v>200</v>
      </c>
      <c r="F89" s="105">
        <v>10603.7</v>
      </c>
      <c r="G89" s="105">
        <v>10509.3</v>
      </c>
    </row>
    <row r="90" spans="1:9" ht="30">
      <c r="A90" s="120" t="s">
        <v>233</v>
      </c>
      <c r="B90" s="118" t="s">
        <v>183</v>
      </c>
      <c r="C90" s="118" t="s">
        <v>32</v>
      </c>
      <c r="D90" s="118" t="s">
        <v>234</v>
      </c>
      <c r="E90" s="119"/>
      <c r="F90" s="105">
        <v>723.70000000000073</v>
      </c>
      <c r="G90" s="105">
        <v>423.8</v>
      </c>
    </row>
    <row r="91" spans="1:9" ht="45">
      <c r="A91" s="116" t="s">
        <v>211</v>
      </c>
      <c r="B91" s="118" t="s">
        <v>183</v>
      </c>
      <c r="C91" s="118" t="s">
        <v>32</v>
      </c>
      <c r="D91" s="118" t="s">
        <v>234</v>
      </c>
      <c r="E91" s="119">
        <v>400</v>
      </c>
      <c r="F91" s="105">
        <v>723.7</v>
      </c>
      <c r="G91" s="105">
        <v>423.8</v>
      </c>
    </row>
    <row r="92" spans="1:9">
      <c r="A92" s="117" t="s">
        <v>35</v>
      </c>
      <c r="B92" s="118" t="s">
        <v>183</v>
      </c>
      <c r="C92" s="118" t="s">
        <v>34</v>
      </c>
      <c r="D92" s="121"/>
      <c r="E92" s="119"/>
      <c r="F92" s="105">
        <f t="shared" ref="F92:G94" si="3">F93</f>
        <v>76160.2</v>
      </c>
      <c r="G92" s="105">
        <f t="shared" si="3"/>
        <v>73123.099999999991</v>
      </c>
      <c r="I92" s="122"/>
    </row>
    <row r="93" spans="1:9" ht="30">
      <c r="A93" s="117" t="s">
        <v>235</v>
      </c>
      <c r="B93" s="118" t="s">
        <v>183</v>
      </c>
      <c r="C93" s="118" t="s">
        <v>34</v>
      </c>
      <c r="D93" s="118" t="s">
        <v>236</v>
      </c>
      <c r="E93" s="119"/>
      <c r="F93" s="105">
        <f t="shared" si="3"/>
        <v>76160.2</v>
      </c>
      <c r="G93" s="105">
        <f t="shared" si="3"/>
        <v>73123.099999999991</v>
      </c>
    </row>
    <row r="94" spans="1:9" ht="30">
      <c r="A94" s="117" t="s">
        <v>237</v>
      </c>
      <c r="B94" s="118" t="s">
        <v>183</v>
      </c>
      <c r="C94" s="118" t="s">
        <v>34</v>
      </c>
      <c r="D94" s="118" t="s">
        <v>238</v>
      </c>
      <c r="E94" s="119"/>
      <c r="F94" s="105">
        <f t="shared" si="3"/>
        <v>76160.2</v>
      </c>
      <c r="G94" s="105">
        <f t="shared" si="3"/>
        <v>73123.099999999991</v>
      </c>
    </row>
    <row r="95" spans="1:9" ht="60">
      <c r="A95" s="117" t="s">
        <v>239</v>
      </c>
      <c r="B95" s="118" t="s">
        <v>183</v>
      </c>
      <c r="C95" s="118" t="s">
        <v>34</v>
      </c>
      <c r="D95" s="118" t="s">
        <v>240</v>
      </c>
      <c r="E95" s="119"/>
      <c r="F95" s="105">
        <f>F96+F98+F100+F102+F104</f>
        <v>76160.2</v>
      </c>
      <c r="G95" s="105">
        <f>G96+G98+G100+G102+G104</f>
        <v>73123.099999999991</v>
      </c>
    </row>
    <row r="96" spans="1:9" ht="45">
      <c r="A96" s="116" t="s">
        <v>218</v>
      </c>
      <c r="B96" s="118" t="s">
        <v>183</v>
      </c>
      <c r="C96" s="118" t="s">
        <v>34</v>
      </c>
      <c r="D96" s="118" t="s">
        <v>241</v>
      </c>
      <c r="E96" s="119"/>
      <c r="F96" s="105">
        <v>4208.5</v>
      </c>
      <c r="G96" s="105">
        <v>4208.5</v>
      </c>
    </row>
    <row r="97" spans="1:9" ht="30">
      <c r="A97" s="116" t="s">
        <v>220</v>
      </c>
      <c r="B97" s="118" t="s">
        <v>183</v>
      </c>
      <c r="C97" s="118" t="s">
        <v>34</v>
      </c>
      <c r="D97" s="118" t="s">
        <v>241</v>
      </c>
      <c r="E97" s="119">
        <v>600</v>
      </c>
      <c r="F97" s="105">
        <v>4208.5</v>
      </c>
      <c r="G97" s="105">
        <v>4208.5</v>
      </c>
    </row>
    <row r="98" spans="1:9" ht="45">
      <c r="A98" s="117" t="s">
        <v>242</v>
      </c>
      <c r="B98" s="118" t="s">
        <v>183</v>
      </c>
      <c r="C98" s="118" t="s">
        <v>34</v>
      </c>
      <c r="D98" s="118" t="s">
        <v>243</v>
      </c>
      <c r="E98" s="119"/>
      <c r="F98" s="105">
        <v>36511.5</v>
      </c>
      <c r="G98" s="105">
        <v>35397.9</v>
      </c>
    </row>
    <row r="99" spans="1:9">
      <c r="A99" s="116" t="s">
        <v>175</v>
      </c>
      <c r="B99" s="118" t="s">
        <v>183</v>
      </c>
      <c r="C99" s="118" t="s">
        <v>34</v>
      </c>
      <c r="D99" s="118" t="s">
        <v>243</v>
      </c>
      <c r="E99" s="119">
        <v>800</v>
      </c>
      <c r="F99" s="105">
        <v>36511.5</v>
      </c>
      <c r="G99" s="105">
        <v>35397.9</v>
      </c>
    </row>
    <row r="100" spans="1:9" ht="105">
      <c r="A100" s="117" t="s">
        <v>244</v>
      </c>
      <c r="B100" s="118" t="s">
        <v>183</v>
      </c>
      <c r="C100" s="118" t="s">
        <v>34</v>
      </c>
      <c r="D100" s="118" t="s">
        <v>245</v>
      </c>
      <c r="E100" s="119"/>
      <c r="F100" s="105">
        <v>32760.5</v>
      </c>
      <c r="G100" s="105">
        <v>30837</v>
      </c>
    </row>
    <row r="101" spans="1:9">
      <c r="A101" s="116" t="s">
        <v>175</v>
      </c>
      <c r="B101" s="118" t="s">
        <v>183</v>
      </c>
      <c r="C101" s="118" t="s">
        <v>34</v>
      </c>
      <c r="D101" s="118" t="s">
        <v>245</v>
      </c>
      <c r="E101" s="119">
        <v>800</v>
      </c>
      <c r="F101" s="105">
        <v>32760.5</v>
      </c>
      <c r="G101" s="105">
        <v>30837</v>
      </c>
    </row>
    <row r="102" spans="1:9" ht="90">
      <c r="A102" s="123" t="s">
        <v>246</v>
      </c>
      <c r="B102" s="118" t="s">
        <v>183</v>
      </c>
      <c r="C102" s="118" t="s">
        <v>34</v>
      </c>
      <c r="D102" s="118" t="s">
        <v>247</v>
      </c>
      <c r="E102" s="119"/>
      <c r="F102" s="105">
        <v>989.7</v>
      </c>
      <c r="G102" s="105">
        <v>989.7</v>
      </c>
    </row>
    <row r="103" spans="1:9">
      <c r="A103" s="116" t="s">
        <v>175</v>
      </c>
      <c r="B103" s="118" t="s">
        <v>183</v>
      </c>
      <c r="C103" s="118" t="s">
        <v>34</v>
      </c>
      <c r="D103" s="118" t="s">
        <v>247</v>
      </c>
      <c r="E103" s="119">
        <v>800</v>
      </c>
      <c r="F103" s="105">
        <v>989.7</v>
      </c>
      <c r="G103" s="105">
        <v>989.7</v>
      </c>
    </row>
    <row r="104" spans="1:9" ht="75">
      <c r="A104" s="116" t="s">
        <v>248</v>
      </c>
      <c r="B104" s="118" t="s">
        <v>183</v>
      </c>
      <c r="C104" s="118" t="s">
        <v>34</v>
      </c>
      <c r="D104" s="118" t="s">
        <v>249</v>
      </c>
      <c r="E104" s="119"/>
      <c r="F104" s="105">
        <v>1690</v>
      </c>
      <c r="G104" s="105">
        <v>1690</v>
      </c>
    </row>
    <row r="105" spans="1:9" ht="30">
      <c r="A105" s="100" t="s">
        <v>174</v>
      </c>
      <c r="B105" s="118" t="s">
        <v>183</v>
      </c>
      <c r="C105" s="118" t="s">
        <v>34</v>
      </c>
      <c r="D105" s="118" t="s">
        <v>249</v>
      </c>
      <c r="E105" s="119">
        <v>200</v>
      </c>
      <c r="F105" s="105">
        <v>1690</v>
      </c>
      <c r="G105" s="105">
        <v>1690</v>
      </c>
    </row>
    <row r="106" spans="1:9">
      <c r="A106" s="117" t="s">
        <v>250</v>
      </c>
      <c r="B106" s="118" t="s">
        <v>183</v>
      </c>
      <c r="C106" s="118" t="s">
        <v>36</v>
      </c>
      <c r="D106" s="118"/>
      <c r="E106" s="119"/>
      <c r="F106" s="105">
        <f t="shared" ref="F106:G108" si="4">F107</f>
        <v>417419.19999999995</v>
      </c>
      <c r="G106" s="105">
        <f t="shared" si="4"/>
        <v>412812.99999999988</v>
      </c>
      <c r="I106" s="122"/>
    </row>
    <row r="107" spans="1:9" ht="30">
      <c r="A107" s="117" t="s">
        <v>235</v>
      </c>
      <c r="B107" s="118" t="s">
        <v>183</v>
      </c>
      <c r="C107" s="118" t="s">
        <v>36</v>
      </c>
      <c r="D107" s="118" t="s">
        <v>236</v>
      </c>
      <c r="E107" s="119"/>
      <c r="F107" s="105">
        <f t="shared" si="4"/>
        <v>417419.19999999995</v>
      </c>
      <c r="G107" s="105">
        <f t="shared" si="4"/>
        <v>412812.99999999988</v>
      </c>
    </row>
    <row r="108" spans="1:9" ht="45">
      <c r="A108" s="117" t="s">
        <v>251</v>
      </c>
      <c r="B108" s="118" t="s">
        <v>183</v>
      </c>
      <c r="C108" s="118" t="s">
        <v>36</v>
      </c>
      <c r="D108" s="118" t="s">
        <v>252</v>
      </c>
      <c r="E108" s="119"/>
      <c r="F108" s="105">
        <f t="shared" si="4"/>
        <v>417419.19999999995</v>
      </c>
      <c r="G108" s="105">
        <f t="shared" si="4"/>
        <v>412812.99999999988</v>
      </c>
    </row>
    <row r="109" spans="1:9" ht="30">
      <c r="A109" s="116" t="s">
        <v>253</v>
      </c>
      <c r="B109" s="118" t="s">
        <v>183</v>
      </c>
      <c r="C109" s="118" t="s">
        <v>36</v>
      </c>
      <c r="D109" s="118" t="s">
        <v>254</v>
      </c>
      <c r="E109" s="119"/>
      <c r="F109" s="105">
        <f>F110+F113+F116+F118+F120+F122</f>
        <v>417419.19999999995</v>
      </c>
      <c r="G109" s="105">
        <f>G110+G113+G116+G118+G120+G122</f>
        <v>412812.99999999988</v>
      </c>
    </row>
    <row r="110" spans="1:9" ht="30">
      <c r="A110" s="116" t="s">
        <v>255</v>
      </c>
      <c r="B110" s="118" t="s">
        <v>183</v>
      </c>
      <c r="C110" s="118" t="s">
        <v>36</v>
      </c>
      <c r="D110" s="118" t="s">
        <v>256</v>
      </c>
      <c r="E110" s="119"/>
      <c r="F110" s="105">
        <v>35</v>
      </c>
      <c r="G110" s="105">
        <v>8.1</v>
      </c>
    </row>
    <row r="111" spans="1:9" ht="30">
      <c r="A111" s="100" t="s">
        <v>174</v>
      </c>
      <c r="B111" s="118" t="s">
        <v>183</v>
      </c>
      <c r="C111" s="118" t="s">
        <v>36</v>
      </c>
      <c r="D111" s="118" t="s">
        <v>256</v>
      </c>
      <c r="E111" s="119">
        <v>200</v>
      </c>
      <c r="F111" s="105">
        <v>23</v>
      </c>
      <c r="G111" s="105">
        <v>2.1</v>
      </c>
    </row>
    <row r="112" spans="1:9">
      <c r="A112" s="116" t="s">
        <v>175</v>
      </c>
      <c r="B112" s="118" t="s">
        <v>183</v>
      </c>
      <c r="C112" s="118" t="s">
        <v>36</v>
      </c>
      <c r="D112" s="118" t="s">
        <v>256</v>
      </c>
      <c r="E112" s="119">
        <v>800</v>
      </c>
      <c r="F112" s="105">
        <v>12</v>
      </c>
      <c r="G112" s="105">
        <v>6</v>
      </c>
    </row>
    <row r="113" spans="1:7" ht="75">
      <c r="A113" s="116" t="s">
        <v>257</v>
      </c>
      <c r="B113" s="118" t="s">
        <v>183</v>
      </c>
      <c r="C113" s="118" t="s">
        <v>36</v>
      </c>
      <c r="D113" s="118" t="s">
        <v>258</v>
      </c>
      <c r="E113" s="119"/>
      <c r="F113" s="105">
        <f>F114+F115</f>
        <v>415331.9</v>
      </c>
      <c r="G113" s="105">
        <f>G114+G115</f>
        <v>410752.6</v>
      </c>
    </row>
    <row r="114" spans="1:7" ht="30">
      <c r="A114" s="100" t="s">
        <v>174</v>
      </c>
      <c r="B114" s="118" t="s">
        <v>183</v>
      </c>
      <c r="C114" s="118" t="s">
        <v>36</v>
      </c>
      <c r="D114" s="118" t="s">
        <v>258</v>
      </c>
      <c r="E114" s="119">
        <v>200</v>
      </c>
      <c r="F114" s="105">
        <v>316130.2</v>
      </c>
      <c r="G114" s="105">
        <v>313060.59999999998</v>
      </c>
    </row>
    <row r="115" spans="1:7" ht="45">
      <c r="A115" s="116" t="s">
        <v>211</v>
      </c>
      <c r="B115" s="118" t="s">
        <v>183</v>
      </c>
      <c r="C115" s="118" t="s">
        <v>36</v>
      </c>
      <c r="D115" s="118" t="s">
        <v>258</v>
      </c>
      <c r="E115" s="119">
        <v>400</v>
      </c>
      <c r="F115" s="105">
        <v>99201.7</v>
      </c>
      <c r="G115" s="105">
        <v>97692</v>
      </c>
    </row>
    <row r="116" spans="1:7" ht="30">
      <c r="A116" s="116" t="s">
        <v>259</v>
      </c>
      <c r="B116" s="118" t="s">
        <v>183</v>
      </c>
      <c r="C116" s="118" t="s">
        <v>36</v>
      </c>
      <c r="D116" s="118" t="s">
        <v>260</v>
      </c>
      <c r="E116" s="119"/>
      <c r="F116" s="105">
        <v>104.8</v>
      </c>
      <c r="G116" s="105">
        <v>104.8</v>
      </c>
    </row>
    <row r="117" spans="1:7" ht="30">
      <c r="A117" s="100" t="s">
        <v>174</v>
      </c>
      <c r="B117" s="118" t="s">
        <v>183</v>
      </c>
      <c r="C117" s="118" t="s">
        <v>36</v>
      </c>
      <c r="D117" s="118" t="s">
        <v>260</v>
      </c>
      <c r="E117" s="119">
        <v>200</v>
      </c>
      <c r="F117" s="105">
        <v>104.8</v>
      </c>
      <c r="G117" s="105">
        <v>104.8</v>
      </c>
    </row>
    <row r="118" spans="1:7" ht="45">
      <c r="A118" s="124" t="s">
        <v>261</v>
      </c>
      <c r="B118" s="125" t="s">
        <v>183</v>
      </c>
      <c r="C118" s="125" t="s">
        <v>36</v>
      </c>
      <c r="D118" s="125" t="s">
        <v>262</v>
      </c>
      <c r="E118" s="126"/>
      <c r="F118" s="105">
        <v>0.1</v>
      </c>
      <c r="G118" s="105">
        <v>0.1</v>
      </c>
    </row>
    <row r="119" spans="1:7" ht="45">
      <c r="A119" s="124" t="s">
        <v>211</v>
      </c>
      <c r="B119" s="125" t="s">
        <v>183</v>
      </c>
      <c r="C119" s="125" t="s">
        <v>36</v>
      </c>
      <c r="D119" s="125" t="s">
        <v>262</v>
      </c>
      <c r="E119" s="126">
        <v>400</v>
      </c>
      <c r="F119" s="105">
        <v>0.1</v>
      </c>
      <c r="G119" s="105">
        <v>0.1</v>
      </c>
    </row>
    <row r="120" spans="1:7" ht="90">
      <c r="A120" s="127" t="s">
        <v>263</v>
      </c>
      <c r="B120" s="125" t="s">
        <v>183</v>
      </c>
      <c r="C120" s="125" t="s">
        <v>36</v>
      </c>
      <c r="D120" s="125" t="s">
        <v>264</v>
      </c>
      <c r="E120" s="126"/>
      <c r="F120" s="105">
        <v>1847.6</v>
      </c>
      <c r="G120" s="105">
        <v>1847.6</v>
      </c>
    </row>
    <row r="121" spans="1:7" ht="45">
      <c r="A121" s="124" t="s">
        <v>211</v>
      </c>
      <c r="B121" s="125" t="s">
        <v>183</v>
      </c>
      <c r="C121" s="125" t="s">
        <v>36</v>
      </c>
      <c r="D121" s="125" t="s">
        <v>264</v>
      </c>
      <c r="E121" s="126">
        <v>400</v>
      </c>
      <c r="F121" s="105">
        <v>1847.6</v>
      </c>
      <c r="G121" s="105">
        <v>1847.6</v>
      </c>
    </row>
    <row r="122" spans="1:7">
      <c r="A122" s="117" t="s">
        <v>265</v>
      </c>
      <c r="B122" s="118" t="s">
        <v>183</v>
      </c>
      <c r="C122" s="118" t="s">
        <v>36</v>
      </c>
      <c r="D122" s="118" t="s">
        <v>266</v>
      </c>
      <c r="E122" s="119"/>
      <c r="F122" s="105">
        <v>99.8</v>
      </c>
      <c r="G122" s="105">
        <v>99.8</v>
      </c>
    </row>
    <row r="123" spans="1:7" ht="30">
      <c r="A123" s="100" t="s">
        <v>174</v>
      </c>
      <c r="B123" s="118" t="s">
        <v>183</v>
      </c>
      <c r="C123" s="118" t="s">
        <v>36</v>
      </c>
      <c r="D123" s="118" t="s">
        <v>266</v>
      </c>
      <c r="E123" s="119">
        <v>200</v>
      </c>
      <c r="F123" s="105">
        <v>99.8</v>
      </c>
      <c r="G123" s="105">
        <v>99.8</v>
      </c>
    </row>
    <row r="124" spans="1:7">
      <c r="A124" s="117" t="s">
        <v>39</v>
      </c>
      <c r="B124" s="118" t="s">
        <v>183</v>
      </c>
      <c r="C124" s="118" t="s">
        <v>38</v>
      </c>
      <c r="D124" s="118"/>
      <c r="E124" s="119"/>
      <c r="F124" s="105">
        <f>F128+F132+F134+F138+F141+F143</f>
        <v>72976.299999999988</v>
      </c>
      <c r="G124" s="105">
        <f>G128+G132+G134+G138+G141+G143</f>
        <v>32963.599999999999</v>
      </c>
    </row>
    <row r="125" spans="1:7" ht="30">
      <c r="A125" s="117" t="s">
        <v>267</v>
      </c>
      <c r="B125" s="118" t="s">
        <v>183</v>
      </c>
      <c r="C125" s="118" t="s">
        <v>38</v>
      </c>
      <c r="D125" s="118" t="s">
        <v>268</v>
      </c>
      <c r="E125" s="119"/>
      <c r="F125" s="105">
        <f>F126+F130</f>
        <v>70190.600000000006</v>
      </c>
      <c r="G125" s="105">
        <f>G126+G130</f>
        <v>30190.6</v>
      </c>
    </row>
    <row r="126" spans="1:7" ht="30">
      <c r="A126" s="117" t="s">
        <v>269</v>
      </c>
      <c r="B126" s="118" t="s">
        <v>183</v>
      </c>
      <c r="C126" s="118" t="s">
        <v>38</v>
      </c>
      <c r="D126" s="118" t="s">
        <v>270</v>
      </c>
      <c r="E126" s="119"/>
      <c r="F126" s="105">
        <v>69618</v>
      </c>
      <c r="G126" s="105">
        <v>29618</v>
      </c>
    </row>
    <row r="127" spans="1:7" ht="45">
      <c r="A127" s="117" t="s">
        <v>271</v>
      </c>
      <c r="B127" s="118" t="s">
        <v>183</v>
      </c>
      <c r="C127" s="118" t="s">
        <v>38</v>
      </c>
      <c r="D127" s="118" t="s">
        <v>272</v>
      </c>
      <c r="E127" s="119"/>
      <c r="F127" s="105">
        <v>69618</v>
      </c>
      <c r="G127" s="105">
        <v>29618</v>
      </c>
    </row>
    <row r="128" spans="1:7" ht="45">
      <c r="A128" s="117" t="s">
        <v>273</v>
      </c>
      <c r="B128" s="118" t="s">
        <v>183</v>
      </c>
      <c r="C128" s="118" t="s">
        <v>38</v>
      </c>
      <c r="D128" s="118" t="s">
        <v>274</v>
      </c>
      <c r="E128" s="119"/>
      <c r="F128" s="105">
        <v>69618</v>
      </c>
      <c r="G128" s="105">
        <v>29618</v>
      </c>
    </row>
    <row r="129" spans="1:7" ht="45">
      <c r="A129" s="116" t="s">
        <v>211</v>
      </c>
      <c r="B129" s="118" t="s">
        <v>183</v>
      </c>
      <c r="C129" s="118" t="s">
        <v>38</v>
      </c>
      <c r="D129" s="118" t="s">
        <v>274</v>
      </c>
      <c r="E129" s="119">
        <v>400</v>
      </c>
      <c r="F129" s="105">
        <v>69618</v>
      </c>
      <c r="G129" s="105">
        <v>29618</v>
      </c>
    </row>
    <row r="130" spans="1:7" ht="30">
      <c r="A130" s="116" t="s">
        <v>275</v>
      </c>
      <c r="B130" s="118" t="s">
        <v>183</v>
      </c>
      <c r="C130" s="118" t="s">
        <v>38</v>
      </c>
      <c r="D130" s="118" t="s">
        <v>276</v>
      </c>
      <c r="E130" s="119"/>
      <c r="F130" s="105">
        <v>572.6</v>
      </c>
      <c r="G130" s="105">
        <v>572.6</v>
      </c>
    </row>
    <row r="131" spans="1:7" ht="30">
      <c r="A131" s="116" t="s">
        <v>277</v>
      </c>
      <c r="B131" s="118" t="s">
        <v>183</v>
      </c>
      <c r="C131" s="118" t="s">
        <v>38</v>
      </c>
      <c r="D131" s="118" t="s">
        <v>278</v>
      </c>
      <c r="E131" s="119"/>
      <c r="F131" s="105">
        <v>572.6</v>
      </c>
      <c r="G131" s="105">
        <f>G132+G134</f>
        <v>572.59999999999991</v>
      </c>
    </row>
    <row r="132" spans="1:7" ht="60">
      <c r="A132" s="116" t="s">
        <v>279</v>
      </c>
      <c r="B132" s="118" t="s">
        <v>183</v>
      </c>
      <c r="C132" s="118" t="s">
        <v>38</v>
      </c>
      <c r="D132" s="118" t="s">
        <v>280</v>
      </c>
      <c r="E132" s="119"/>
      <c r="F132" s="105">
        <v>149.69999999999999</v>
      </c>
      <c r="G132" s="105">
        <v>149.69999999999999</v>
      </c>
    </row>
    <row r="133" spans="1:7" ht="30">
      <c r="A133" s="100" t="s">
        <v>174</v>
      </c>
      <c r="B133" s="118" t="s">
        <v>183</v>
      </c>
      <c r="C133" s="118" t="s">
        <v>38</v>
      </c>
      <c r="D133" s="118" t="s">
        <v>280</v>
      </c>
      <c r="E133" s="119">
        <v>200</v>
      </c>
      <c r="F133" s="105">
        <v>149.69999999999999</v>
      </c>
      <c r="G133" s="105">
        <v>149.69999999999999</v>
      </c>
    </row>
    <row r="134" spans="1:7" ht="30">
      <c r="A134" s="128" t="s">
        <v>281</v>
      </c>
      <c r="B134" s="129" t="s">
        <v>183</v>
      </c>
      <c r="C134" s="129" t="s">
        <v>38</v>
      </c>
      <c r="D134" s="129" t="s">
        <v>282</v>
      </c>
      <c r="E134" s="20"/>
      <c r="F134" s="105">
        <v>422.9</v>
      </c>
      <c r="G134" s="105">
        <v>422.9</v>
      </c>
    </row>
    <row r="135" spans="1:7">
      <c r="A135" s="128" t="s">
        <v>175</v>
      </c>
      <c r="B135" s="129" t="s">
        <v>183</v>
      </c>
      <c r="C135" s="129" t="s">
        <v>38</v>
      </c>
      <c r="D135" s="129" t="s">
        <v>282</v>
      </c>
      <c r="E135" s="20">
        <v>800</v>
      </c>
      <c r="F135" s="105">
        <v>422.9</v>
      </c>
      <c r="G135" s="105">
        <v>422.9</v>
      </c>
    </row>
    <row r="136" spans="1:7" ht="60">
      <c r="A136" s="117" t="s">
        <v>283</v>
      </c>
      <c r="B136" s="118" t="s">
        <v>183</v>
      </c>
      <c r="C136" s="118" t="s">
        <v>38</v>
      </c>
      <c r="D136" s="118" t="s">
        <v>284</v>
      </c>
      <c r="E136" s="119"/>
      <c r="F136" s="105">
        <f>F138+F141+F143</f>
        <v>2785.7</v>
      </c>
      <c r="G136" s="105">
        <f>G138+G141+G143</f>
        <v>2773</v>
      </c>
    </row>
    <row r="137" spans="1:7" ht="30">
      <c r="A137" s="117" t="s">
        <v>285</v>
      </c>
      <c r="B137" s="118" t="s">
        <v>183</v>
      </c>
      <c r="C137" s="118" t="s">
        <v>38</v>
      </c>
      <c r="D137" s="118" t="s">
        <v>286</v>
      </c>
      <c r="E137" s="119"/>
      <c r="F137" s="105">
        <v>361.40000000000009</v>
      </c>
      <c r="G137" s="105">
        <v>348.7</v>
      </c>
    </row>
    <row r="138" spans="1:7" ht="45">
      <c r="A138" s="117" t="s">
        <v>287</v>
      </c>
      <c r="B138" s="118" t="s">
        <v>183</v>
      </c>
      <c r="C138" s="118" t="s">
        <v>38</v>
      </c>
      <c r="D138" s="118" t="s">
        <v>288</v>
      </c>
      <c r="E138" s="119"/>
      <c r="F138" s="105">
        <v>361.40000000000009</v>
      </c>
      <c r="G138" s="105">
        <v>348.7</v>
      </c>
    </row>
    <row r="139" spans="1:7" ht="30">
      <c r="A139" s="100" t="s">
        <v>174</v>
      </c>
      <c r="B139" s="118" t="s">
        <v>183</v>
      </c>
      <c r="C139" s="118" t="s">
        <v>38</v>
      </c>
      <c r="D139" s="118" t="s">
        <v>288</v>
      </c>
      <c r="E139" s="119">
        <v>200</v>
      </c>
      <c r="F139" s="105">
        <v>361.40000000000009</v>
      </c>
      <c r="G139" s="105">
        <v>348.7</v>
      </c>
    </row>
    <row r="140" spans="1:7" ht="30">
      <c r="A140" s="116" t="s">
        <v>289</v>
      </c>
      <c r="B140" s="118" t="s">
        <v>183</v>
      </c>
      <c r="C140" s="118" t="s">
        <v>38</v>
      </c>
      <c r="D140" s="118" t="s">
        <v>290</v>
      </c>
      <c r="E140" s="119"/>
      <c r="F140" s="105">
        <f>F141+F143</f>
        <v>2424.2999999999997</v>
      </c>
      <c r="G140" s="105">
        <f>G141+G143</f>
        <v>2424.2999999999997</v>
      </c>
    </row>
    <row r="141" spans="1:7" ht="45">
      <c r="A141" s="116" t="s">
        <v>291</v>
      </c>
      <c r="B141" s="118" t="s">
        <v>183</v>
      </c>
      <c r="C141" s="118" t="s">
        <v>38</v>
      </c>
      <c r="D141" s="118" t="s">
        <v>292</v>
      </c>
      <c r="E141" s="119"/>
      <c r="F141" s="105">
        <v>123.60000000000001</v>
      </c>
      <c r="G141" s="105">
        <v>123.6</v>
      </c>
    </row>
    <row r="142" spans="1:7" ht="30">
      <c r="A142" s="100" t="s">
        <v>174</v>
      </c>
      <c r="B142" s="118" t="s">
        <v>183</v>
      </c>
      <c r="C142" s="118" t="s">
        <v>38</v>
      </c>
      <c r="D142" s="118" t="s">
        <v>292</v>
      </c>
      <c r="E142" s="119">
        <v>200</v>
      </c>
      <c r="F142" s="105">
        <v>123.60000000000001</v>
      </c>
      <c r="G142" s="105">
        <v>123.6</v>
      </c>
    </row>
    <row r="143" spans="1:7" ht="60">
      <c r="A143" s="116" t="s">
        <v>293</v>
      </c>
      <c r="B143" s="118" t="s">
        <v>183</v>
      </c>
      <c r="C143" s="118" t="s">
        <v>38</v>
      </c>
      <c r="D143" s="118" t="s">
        <v>294</v>
      </c>
      <c r="E143" s="119"/>
      <c r="F143" s="105">
        <v>2300.6999999999998</v>
      </c>
      <c r="G143" s="105">
        <v>2300.6999999999998</v>
      </c>
    </row>
    <row r="144" spans="1:7" ht="30">
      <c r="A144" s="100" t="s">
        <v>174</v>
      </c>
      <c r="B144" s="118" t="s">
        <v>183</v>
      </c>
      <c r="C144" s="118" t="s">
        <v>38</v>
      </c>
      <c r="D144" s="118" t="s">
        <v>294</v>
      </c>
      <c r="E144" s="119">
        <v>200</v>
      </c>
      <c r="F144" s="105">
        <v>2300.6999999999998</v>
      </c>
      <c r="G144" s="105">
        <v>2300.6999999999998</v>
      </c>
    </row>
    <row r="145" spans="1:7">
      <c r="A145" s="117" t="s">
        <v>295</v>
      </c>
      <c r="B145" s="118" t="s">
        <v>183</v>
      </c>
      <c r="C145" s="118" t="s">
        <v>40</v>
      </c>
      <c r="D145" s="118"/>
      <c r="E145" s="119"/>
      <c r="F145" s="105">
        <f>F150+F154+F159+F163+F169+F171+F173+F175+F181+F185+F190</f>
        <v>610203.5</v>
      </c>
      <c r="G145" s="105">
        <f t="shared" ref="G145" si="5">G150+G154+G159+G163+G169+G171+G173+G175+G181+G185+G190</f>
        <v>333821.30000000005</v>
      </c>
    </row>
    <row r="146" spans="1:7">
      <c r="A146" s="117" t="s">
        <v>296</v>
      </c>
      <c r="B146" s="118" t="s">
        <v>183</v>
      </c>
      <c r="C146" s="118" t="s">
        <v>42</v>
      </c>
      <c r="D146" s="118"/>
      <c r="E146" s="119"/>
      <c r="F146" s="105">
        <v>365780.8</v>
      </c>
      <c r="G146" s="105">
        <f>G150+G154+G156</f>
        <v>89802.400000000009</v>
      </c>
    </row>
    <row r="147" spans="1:7" ht="45">
      <c r="A147" s="117" t="s">
        <v>297</v>
      </c>
      <c r="B147" s="118" t="s">
        <v>183</v>
      </c>
      <c r="C147" s="118" t="s">
        <v>42</v>
      </c>
      <c r="D147" s="118" t="s">
        <v>298</v>
      </c>
      <c r="E147" s="119"/>
      <c r="F147" s="105">
        <v>363551.80000000005</v>
      </c>
      <c r="G147" s="105">
        <f>G150+G153</f>
        <v>87953.900000000009</v>
      </c>
    </row>
    <row r="148" spans="1:7" ht="30">
      <c r="A148" s="117" t="s">
        <v>299</v>
      </c>
      <c r="B148" s="118" t="s">
        <v>183</v>
      </c>
      <c r="C148" s="118" t="s">
        <v>42</v>
      </c>
      <c r="D148" s="118" t="s">
        <v>300</v>
      </c>
      <c r="E148" s="119"/>
      <c r="F148" s="105">
        <v>362000</v>
      </c>
      <c r="G148" s="105">
        <v>86402.1</v>
      </c>
    </row>
    <row r="149" spans="1:7" ht="30">
      <c r="A149" s="117" t="s">
        <v>301</v>
      </c>
      <c r="B149" s="118" t="s">
        <v>183</v>
      </c>
      <c r="C149" s="118" t="s">
        <v>42</v>
      </c>
      <c r="D149" s="118" t="s">
        <v>302</v>
      </c>
      <c r="E149" s="119"/>
      <c r="F149" s="105">
        <v>362000</v>
      </c>
      <c r="G149" s="105">
        <v>86402.1</v>
      </c>
    </row>
    <row r="150" spans="1:7" ht="165">
      <c r="A150" s="116" t="s">
        <v>303</v>
      </c>
      <c r="B150" s="118" t="s">
        <v>183</v>
      </c>
      <c r="C150" s="118" t="s">
        <v>42</v>
      </c>
      <c r="D150" s="118" t="s">
        <v>304</v>
      </c>
      <c r="E150" s="119"/>
      <c r="F150" s="105">
        <v>362000</v>
      </c>
      <c r="G150" s="105">
        <v>86402.1</v>
      </c>
    </row>
    <row r="151" spans="1:7" ht="45">
      <c r="A151" s="116" t="s">
        <v>211</v>
      </c>
      <c r="B151" s="118" t="s">
        <v>183</v>
      </c>
      <c r="C151" s="118" t="s">
        <v>42</v>
      </c>
      <c r="D151" s="118" t="s">
        <v>304</v>
      </c>
      <c r="E151" s="119">
        <v>400</v>
      </c>
      <c r="F151" s="105">
        <v>362000</v>
      </c>
      <c r="G151" s="105">
        <v>86402.1</v>
      </c>
    </row>
    <row r="152" spans="1:7" ht="60">
      <c r="A152" s="130" t="s">
        <v>305</v>
      </c>
      <c r="B152" s="118" t="s">
        <v>183</v>
      </c>
      <c r="C152" s="118" t="s">
        <v>42</v>
      </c>
      <c r="D152" s="118" t="s">
        <v>306</v>
      </c>
      <c r="E152" s="119"/>
      <c r="F152" s="105">
        <v>1551.8000000000002</v>
      </c>
      <c r="G152" s="105">
        <v>1551.8</v>
      </c>
    </row>
    <row r="153" spans="1:7" ht="60">
      <c r="A153" s="130" t="s">
        <v>307</v>
      </c>
      <c r="B153" s="118" t="s">
        <v>183</v>
      </c>
      <c r="C153" s="118" t="s">
        <v>42</v>
      </c>
      <c r="D153" s="118" t="s">
        <v>308</v>
      </c>
      <c r="E153" s="119"/>
      <c r="F153" s="105">
        <v>1551.8000000000002</v>
      </c>
      <c r="G153" s="105">
        <v>1551.8</v>
      </c>
    </row>
    <row r="154" spans="1:7">
      <c r="A154" s="130" t="s">
        <v>309</v>
      </c>
      <c r="B154" s="118" t="s">
        <v>183</v>
      </c>
      <c r="C154" s="118" t="s">
        <v>42</v>
      </c>
      <c r="D154" s="118" t="s">
        <v>310</v>
      </c>
      <c r="E154" s="119"/>
      <c r="F154" s="105">
        <v>1551.8000000000002</v>
      </c>
      <c r="G154" s="105">
        <v>1551.8</v>
      </c>
    </row>
    <row r="155" spans="1:7" ht="30">
      <c r="A155" s="131" t="s">
        <v>174</v>
      </c>
      <c r="B155" s="118" t="s">
        <v>183</v>
      </c>
      <c r="C155" s="118" t="s">
        <v>42</v>
      </c>
      <c r="D155" s="118" t="s">
        <v>310</v>
      </c>
      <c r="E155" s="119">
        <v>200</v>
      </c>
      <c r="F155" s="105">
        <v>1551.8000000000002</v>
      </c>
      <c r="G155" s="105">
        <v>1551.8</v>
      </c>
    </row>
    <row r="156" spans="1:7" ht="75">
      <c r="A156" s="117" t="s">
        <v>311</v>
      </c>
      <c r="B156" s="118" t="s">
        <v>183</v>
      </c>
      <c r="C156" s="118" t="s">
        <v>42</v>
      </c>
      <c r="D156" s="118" t="s">
        <v>312</v>
      </c>
      <c r="E156" s="119"/>
      <c r="F156" s="105">
        <v>2229</v>
      </c>
      <c r="G156" s="105">
        <f>G159+G163</f>
        <v>1848.5</v>
      </c>
    </row>
    <row r="157" spans="1:7" ht="45">
      <c r="A157" s="117" t="s">
        <v>313</v>
      </c>
      <c r="B157" s="118" t="s">
        <v>183</v>
      </c>
      <c r="C157" s="118" t="s">
        <v>42</v>
      </c>
      <c r="D157" s="118" t="s">
        <v>314</v>
      </c>
      <c r="E157" s="119"/>
      <c r="F157" s="105">
        <v>262.10000000000002</v>
      </c>
      <c r="G157" s="105">
        <v>262.10000000000002</v>
      </c>
    </row>
    <row r="158" spans="1:7" ht="45">
      <c r="A158" s="117" t="s">
        <v>315</v>
      </c>
      <c r="B158" s="118" t="s">
        <v>183</v>
      </c>
      <c r="C158" s="118" t="s">
        <v>42</v>
      </c>
      <c r="D158" s="118" t="s">
        <v>316</v>
      </c>
      <c r="E158" s="119"/>
      <c r="F158" s="105">
        <v>262.10000000000002</v>
      </c>
      <c r="G158" s="105">
        <v>262.10000000000002</v>
      </c>
    </row>
    <row r="159" spans="1:7" ht="45">
      <c r="A159" s="116" t="s">
        <v>317</v>
      </c>
      <c r="B159" s="118" t="s">
        <v>183</v>
      </c>
      <c r="C159" s="118" t="s">
        <v>42</v>
      </c>
      <c r="D159" s="118" t="s">
        <v>318</v>
      </c>
      <c r="E159" s="119"/>
      <c r="F159" s="105">
        <v>262.10000000000002</v>
      </c>
      <c r="G159" s="105">
        <v>262.10000000000002</v>
      </c>
    </row>
    <row r="160" spans="1:7" ht="30">
      <c r="A160" s="100" t="s">
        <v>174</v>
      </c>
      <c r="B160" s="118" t="s">
        <v>183</v>
      </c>
      <c r="C160" s="118" t="s">
        <v>42</v>
      </c>
      <c r="D160" s="118" t="s">
        <v>318</v>
      </c>
      <c r="E160" s="119">
        <v>200</v>
      </c>
      <c r="F160" s="105">
        <v>262.10000000000002</v>
      </c>
      <c r="G160" s="105">
        <v>262.10000000000002</v>
      </c>
    </row>
    <row r="161" spans="1:7" ht="30">
      <c r="A161" s="116" t="s">
        <v>319</v>
      </c>
      <c r="B161" s="118" t="s">
        <v>183</v>
      </c>
      <c r="C161" s="118" t="s">
        <v>42</v>
      </c>
      <c r="D161" s="118" t="s">
        <v>320</v>
      </c>
      <c r="E161" s="119"/>
      <c r="F161" s="105">
        <v>1966.8999999999999</v>
      </c>
      <c r="G161" s="105">
        <v>1586.4</v>
      </c>
    </row>
    <row r="162" spans="1:7" ht="45">
      <c r="A162" s="116" t="s">
        <v>321</v>
      </c>
      <c r="B162" s="118" t="s">
        <v>183</v>
      </c>
      <c r="C162" s="118" t="s">
        <v>42</v>
      </c>
      <c r="D162" s="118" t="s">
        <v>322</v>
      </c>
      <c r="E162" s="119"/>
      <c r="F162" s="105">
        <v>1966.8999999999999</v>
      </c>
      <c r="G162" s="105">
        <v>1586.4</v>
      </c>
    </row>
    <row r="163" spans="1:7">
      <c r="A163" s="116" t="s">
        <v>323</v>
      </c>
      <c r="B163" s="118" t="s">
        <v>183</v>
      </c>
      <c r="C163" s="118" t="s">
        <v>42</v>
      </c>
      <c r="D163" s="118" t="s">
        <v>324</v>
      </c>
      <c r="E163" s="119"/>
      <c r="F163" s="105">
        <v>1966.8999999999999</v>
      </c>
      <c r="G163" s="105">
        <v>1586.4</v>
      </c>
    </row>
    <row r="164" spans="1:7" ht="30">
      <c r="A164" s="100" t="s">
        <v>174</v>
      </c>
      <c r="B164" s="118" t="s">
        <v>183</v>
      </c>
      <c r="C164" s="118" t="s">
        <v>42</v>
      </c>
      <c r="D164" s="118" t="s">
        <v>324</v>
      </c>
      <c r="E164" s="119">
        <v>200</v>
      </c>
      <c r="F164" s="105">
        <v>1966.8999999999999</v>
      </c>
      <c r="G164" s="105">
        <v>1586.4</v>
      </c>
    </row>
    <row r="165" spans="1:7">
      <c r="A165" s="117" t="s">
        <v>325</v>
      </c>
      <c r="B165" s="118" t="s">
        <v>183</v>
      </c>
      <c r="C165" s="118" t="s">
        <v>44</v>
      </c>
      <c r="D165" s="118"/>
      <c r="E165" s="119"/>
      <c r="F165" s="105">
        <f t="shared" ref="F165:G167" si="6">F166</f>
        <v>41283.300000000003</v>
      </c>
      <c r="G165" s="105">
        <f t="shared" si="6"/>
        <v>41282.800000000003</v>
      </c>
    </row>
    <row r="166" spans="1:7" ht="75">
      <c r="A166" s="120" t="s">
        <v>326</v>
      </c>
      <c r="B166" s="118" t="s">
        <v>183</v>
      </c>
      <c r="C166" s="118" t="s">
        <v>44</v>
      </c>
      <c r="D166" s="118" t="s">
        <v>312</v>
      </c>
      <c r="E166" s="119"/>
      <c r="F166" s="105">
        <f t="shared" si="6"/>
        <v>41283.300000000003</v>
      </c>
      <c r="G166" s="105">
        <f t="shared" si="6"/>
        <v>41282.800000000003</v>
      </c>
    </row>
    <row r="167" spans="1:7" ht="45">
      <c r="A167" s="120" t="s">
        <v>313</v>
      </c>
      <c r="B167" s="118" t="s">
        <v>183</v>
      </c>
      <c r="C167" s="118" t="s">
        <v>44</v>
      </c>
      <c r="D167" s="118" t="s">
        <v>314</v>
      </c>
      <c r="E167" s="119"/>
      <c r="F167" s="105">
        <f t="shared" si="6"/>
        <v>41283.300000000003</v>
      </c>
      <c r="G167" s="105">
        <f t="shared" si="6"/>
        <v>41282.800000000003</v>
      </c>
    </row>
    <row r="168" spans="1:7" ht="45">
      <c r="A168" s="120" t="s">
        <v>327</v>
      </c>
      <c r="B168" s="118" t="s">
        <v>183</v>
      </c>
      <c r="C168" s="118" t="s">
        <v>44</v>
      </c>
      <c r="D168" s="118" t="s">
        <v>328</v>
      </c>
      <c r="E168" s="119"/>
      <c r="F168" s="105">
        <f>F169+F171+F173+F175</f>
        <v>41283.300000000003</v>
      </c>
      <c r="G168" s="105">
        <f>G169+G171+G173+G175</f>
        <v>41282.800000000003</v>
      </c>
    </row>
    <row r="169" spans="1:7">
      <c r="A169" s="120" t="s">
        <v>329</v>
      </c>
      <c r="B169" s="118" t="s">
        <v>183</v>
      </c>
      <c r="C169" s="118" t="s">
        <v>44</v>
      </c>
      <c r="D169" s="118" t="s">
        <v>330</v>
      </c>
      <c r="E169" s="119"/>
      <c r="F169" s="105">
        <f>F170</f>
        <v>3908.3</v>
      </c>
      <c r="G169" s="105">
        <f>G170</f>
        <v>3908.3</v>
      </c>
    </row>
    <row r="170" spans="1:7" ht="45">
      <c r="A170" s="116" t="s">
        <v>211</v>
      </c>
      <c r="B170" s="118" t="s">
        <v>183</v>
      </c>
      <c r="C170" s="118" t="s">
        <v>44</v>
      </c>
      <c r="D170" s="118" t="s">
        <v>330</v>
      </c>
      <c r="E170" s="119">
        <v>400</v>
      </c>
      <c r="F170" s="105">
        <v>3908.3</v>
      </c>
      <c r="G170" s="105">
        <v>3908.3</v>
      </c>
    </row>
    <row r="171" spans="1:7" ht="45">
      <c r="A171" s="116" t="s">
        <v>331</v>
      </c>
      <c r="B171" s="118" t="s">
        <v>183</v>
      </c>
      <c r="C171" s="118" t="s">
        <v>44</v>
      </c>
      <c r="D171" s="118" t="s">
        <v>332</v>
      </c>
      <c r="E171" s="119"/>
      <c r="F171" s="105">
        <v>9700</v>
      </c>
      <c r="G171" s="105">
        <v>9700</v>
      </c>
    </row>
    <row r="172" spans="1:7" ht="45">
      <c r="A172" s="116" t="s">
        <v>211</v>
      </c>
      <c r="B172" s="118" t="s">
        <v>183</v>
      </c>
      <c r="C172" s="118" t="s">
        <v>44</v>
      </c>
      <c r="D172" s="118" t="s">
        <v>332</v>
      </c>
      <c r="E172" s="119">
        <v>400</v>
      </c>
      <c r="F172" s="105">
        <v>9700</v>
      </c>
      <c r="G172" s="105">
        <v>9700</v>
      </c>
    </row>
    <row r="173" spans="1:7" ht="45">
      <c r="A173" s="132" t="s">
        <v>333</v>
      </c>
      <c r="B173" s="125" t="s">
        <v>183</v>
      </c>
      <c r="C173" s="125" t="s">
        <v>44</v>
      </c>
      <c r="D173" s="125" t="s">
        <v>334</v>
      </c>
      <c r="E173" s="126"/>
      <c r="F173" s="105">
        <v>11</v>
      </c>
      <c r="G173" s="105">
        <v>10.5</v>
      </c>
    </row>
    <row r="174" spans="1:7" ht="45">
      <c r="A174" s="132" t="s">
        <v>211</v>
      </c>
      <c r="B174" s="125" t="s">
        <v>183</v>
      </c>
      <c r="C174" s="125" t="s">
        <v>44</v>
      </c>
      <c r="D174" s="125" t="s">
        <v>334</v>
      </c>
      <c r="E174" s="126">
        <v>400</v>
      </c>
      <c r="F174" s="105">
        <v>11</v>
      </c>
      <c r="G174" s="105">
        <v>10.5</v>
      </c>
    </row>
    <row r="175" spans="1:7" ht="90">
      <c r="A175" s="133" t="s">
        <v>335</v>
      </c>
      <c r="B175" s="125" t="s">
        <v>183</v>
      </c>
      <c r="C175" s="125" t="s">
        <v>44</v>
      </c>
      <c r="D175" s="125" t="s">
        <v>336</v>
      </c>
      <c r="E175" s="126"/>
      <c r="F175" s="105">
        <f>F176</f>
        <v>27664</v>
      </c>
      <c r="G175" s="105">
        <f>G176</f>
        <v>27664</v>
      </c>
    </row>
    <row r="176" spans="1:7" ht="30">
      <c r="A176" s="100" t="s">
        <v>174</v>
      </c>
      <c r="B176" s="125" t="s">
        <v>183</v>
      </c>
      <c r="C176" s="125" t="s">
        <v>44</v>
      </c>
      <c r="D176" s="125" t="s">
        <v>336</v>
      </c>
      <c r="E176" s="126">
        <v>200</v>
      </c>
      <c r="F176" s="105">
        <v>27664</v>
      </c>
      <c r="G176" s="105">
        <v>27664</v>
      </c>
    </row>
    <row r="177" spans="1:7">
      <c r="A177" s="117" t="s">
        <v>337</v>
      </c>
      <c r="B177" s="118" t="s">
        <v>183</v>
      </c>
      <c r="C177" s="118" t="s">
        <v>46</v>
      </c>
      <c r="D177" s="118"/>
      <c r="E177" s="119"/>
      <c r="F177" s="105">
        <f>F178+F183</f>
        <v>143212.1</v>
      </c>
      <c r="G177" s="105">
        <f>G178+G183</f>
        <v>143212.1</v>
      </c>
    </row>
    <row r="178" spans="1:7" ht="75">
      <c r="A178" s="117" t="s">
        <v>311</v>
      </c>
      <c r="B178" s="118" t="s">
        <v>183</v>
      </c>
      <c r="C178" s="118" t="s">
        <v>46</v>
      </c>
      <c r="D178" s="118" t="s">
        <v>312</v>
      </c>
      <c r="E178" s="119"/>
      <c r="F178" s="105">
        <f t="shared" ref="F178:G181" si="7">F179</f>
        <v>347.5</v>
      </c>
      <c r="G178" s="105">
        <f t="shared" si="7"/>
        <v>347.5</v>
      </c>
    </row>
    <row r="179" spans="1:7" ht="30">
      <c r="A179" s="117" t="s">
        <v>338</v>
      </c>
      <c r="B179" s="118" t="s">
        <v>183</v>
      </c>
      <c r="C179" s="118" t="s">
        <v>46</v>
      </c>
      <c r="D179" s="118" t="s">
        <v>339</v>
      </c>
      <c r="E179" s="119"/>
      <c r="F179" s="105">
        <f t="shared" si="7"/>
        <v>347.5</v>
      </c>
      <c r="G179" s="105">
        <f t="shared" si="7"/>
        <v>347.5</v>
      </c>
    </row>
    <row r="180" spans="1:7" ht="30">
      <c r="A180" s="117" t="s">
        <v>340</v>
      </c>
      <c r="B180" s="118" t="s">
        <v>183</v>
      </c>
      <c r="C180" s="118" t="s">
        <v>46</v>
      </c>
      <c r="D180" s="118" t="s">
        <v>341</v>
      </c>
      <c r="E180" s="119"/>
      <c r="F180" s="105">
        <f t="shared" si="7"/>
        <v>347.5</v>
      </c>
      <c r="G180" s="105">
        <f t="shared" si="7"/>
        <v>347.5</v>
      </c>
    </row>
    <row r="181" spans="1:7" ht="30">
      <c r="A181" s="117" t="s">
        <v>342</v>
      </c>
      <c r="B181" s="118" t="s">
        <v>183</v>
      </c>
      <c r="C181" s="118" t="s">
        <v>46</v>
      </c>
      <c r="D181" s="118" t="s">
        <v>343</v>
      </c>
      <c r="E181" s="119"/>
      <c r="F181" s="105">
        <f t="shared" si="7"/>
        <v>347.5</v>
      </c>
      <c r="G181" s="105">
        <f t="shared" si="7"/>
        <v>347.5</v>
      </c>
    </row>
    <row r="182" spans="1:7" ht="45">
      <c r="A182" s="132" t="s">
        <v>211</v>
      </c>
      <c r="B182" s="118" t="s">
        <v>183</v>
      </c>
      <c r="C182" s="118" t="s">
        <v>46</v>
      </c>
      <c r="D182" s="118" t="s">
        <v>343</v>
      </c>
      <c r="E182" s="119">
        <v>400</v>
      </c>
      <c r="F182" s="105">
        <v>347.5</v>
      </c>
      <c r="G182" s="105">
        <v>347.5</v>
      </c>
    </row>
    <row r="183" spans="1:7" ht="45">
      <c r="A183" s="100" t="s">
        <v>344</v>
      </c>
      <c r="B183" s="118" t="s">
        <v>183</v>
      </c>
      <c r="C183" s="118" t="s">
        <v>46</v>
      </c>
      <c r="D183" s="118" t="s">
        <v>345</v>
      </c>
      <c r="E183" s="119"/>
      <c r="F183" s="105">
        <f t="shared" ref="F183:G185" si="8">F184</f>
        <v>142864.6</v>
      </c>
      <c r="G183" s="105">
        <f t="shared" si="8"/>
        <v>142864.6</v>
      </c>
    </row>
    <row r="184" spans="1:7" ht="45">
      <c r="A184" s="100" t="s">
        <v>346</v>
      </c>
      <c r="B184" s="118" t="s">
        <v>183</v>
      </c>
      <c r="C184" s="118" t="s">
        <v>46</v>
      </c>
      <c r="D184" s="118" t="s">
        <v>347</v>
      </c>
      <c r="E184" s="119"/>
      <c r="F184" s="105">
        <f t="shared" si="8"/>
        <v>142864.6</v>
      </c>
      <c r="G184" s="105">
        <f t="shared" si="8"/>
        <v>142864.6</v>
      </c>
    </row>
    <row r="185" spans="1:7" ht="30">
      <c r="A185" s="100" t="s">
        <v>348</v>
      </c>
      <c r="B185" s="118" t="s">
        <v>183</v>
      </c>
      <c r="C185" s="118" t="s">
        <v>46</v>
      </c>
      <c r="D185" s="118" t="s">
        <v>349</v>
      </c>
      <c r="E185" s="119"/>
      <c r="F185" s="105">
        <f t="shared" si="8"/>
        <v>142864.6</v>
      </c>
      <c r="G185" s="105">
        <f t="shared" si="8"/>
        <v>142864.6</v>
      </c>
    </row>
    <row r="186" spans="1:7" ht="30">
      <c r="A186" s="100" t="s">
        <v>174</v>
      </c>
      <c r="B186" s="118" t="s">
        <v>183</v>
      </c>
      <c r="C186" s="118" t="s">
        <v>46</v>
      </c>
      <c r="D186" s="118" t="s">
        <v>349</v>
      </c>
      <c r="E186" s="119">
        <v>200</v>
      </c>
      <c r="F186" s="105">
        <v>142864.6</v>
      </c>
      <c r="G186" s="105">
        <v>142864.6</v>
      </c>
    </row>
    <row r="187" spans="1:7" ht="30">
      <c r="A187" s="117" t="s">
        <v>350</v>
      </c>
      <c r="B187" s="118" t="s">
        <v>183</v>
      </c>
      <c r="C187" s="118" t="s">
        <v>48</v>
      </c>
      <c r="D187" s="118"/>
      <c r="E187" s="119"/>
      <c r="F187" s="105">
        <f t="shared" ref="F187:G189" si="9">F188</f>
        <v>59927.3</v>
      </c>
      <c r="G187" s="105">
        <f t="shared" si="9"/>
        <v>59524</v>
      </c>
    </row>
    <row r="188" spans="1:7" ht="60">
      <c r="A188" s="117" t="s">
        <v>351</v>
      </c>
      <c r="B188" s="118" t="s">
        <v>183</v>
      </c>
      <c r="C188" s="118" t="s">
        <v>48</v>
      </c>
      <c r="D188" s="118" t="s">
        <v>284</v>
      </c>
      <c r="E188" s="119"/>
      <c r="F188" s="105">
        <f t="shared" si="9"/>
        <v>59927.3</v>
      </c>
      <c r="G188" s="105">
        <f t="shared" si="9"/>
        <v>59524</v>
      </c>
    </row>
    <row r="189" spans="1:7" ht="60">
      <c r="A189" s="117" t="s">
        <v>352</v>
      </c>
      <c r="B189" s="118" t="s">
        <v>183</v>
      </c>
      <c r="C189" s="118" t="s">
        <v>48</v>
      </c>
      <c r="D189" s="118" t="s">
        <v>353</v>
      </c>
      <c r="E189" s="119"/>
      <c r="F189" s="105">
        <f t="shared" si="9"/>
        <v>59927.3</v>
      </c>
      <c r="G189" s="105">
        <f t="shared" si="9"/>
        <v>59524</v>
      </c>
    </row>
    <row r="190" spans="1:7" ht="45">
      <c r="A190" s="116" t="s">
        <v>218</v>
      </c>
      <c r="B190" s="118" t="s">
        <v>183</v>
      </c>
      <c r="C190" s="118" t="s">
        <v>48</v>
      </c>
      <c r="D190" s="118" t="s">
        <v>354</v>
      </c>
      <c r="E190" s="119"/>
      <c r="F190" s="105">
        <f>F191+F192+F193</f>
        <v>59927.3</v>
      </c>
      <c r="G190" s="105">
        <f>G191+G192+G193</f>
        <v>59524</v>
      </c>
    </row>
    <row r="191" spans="1:7" ht="60">
      <c r="A191" s="116" t="s">
        <v>169</v>
      </c>
      <c r="B191" s="118" t="s">
        <v>183</v>
      </c>
      <c r="C191" s="118" t="s">
        <v>48</v>
      </c>
      <c r="D191" s="118" t="s">
        <v>354</v>
      </c>
      <c r="E191" s="119">
        <v>100</v>
      </c>
      <c r="F191" s="105">
        <v>34481</v>
      </c>
      <c r="G191" s="105">
        <v>34303.5</v>
      </c>
    </row>
    <row r="192" spans="1:7" ht="30">
      <c r="A192" s="100" t="s">
        <v>174</v>
      </c>
      <c r="B192" s="118" t="s">
        <v>183</v>
      </c>
      <c r="C192" s="118" t="s">
        <v>48</v>
      </c>
      <c r="D192" s="118" t="s">
        <v>354</v>
      </c>
      <c r="E192" s="119">
        <v>200</v>
      </c>
      <c r="F192" s="105">
        <v>2228.6</v>
      </c>
      <c r="G192" s="105">
        <v>2006.3</v>
      </c>
    </row>
    <row r="193" spans="1:7">
      <c r="A193" s="102" t="s">
        <v>175</v>
      </c>
      <c r="B193" s="118" t="s">
        <v>183</v>
      </c>
      <c r="C193" s="118" t="s">
        <v>48</v>
      </c>
      <c r="D193" s="118" t="s">
        <v>354</v>
      </c>
      <c r="E193" s="119">
        <v>800</v>
      </c>
      <c r="F193" s="105">
        <v>23217.7</v>
      </c>
      <c r="G193" s="105">
        <v>23214.2</v>
      </c>
    </row>
    <row r="194" spans="1:7">
      <c r="A194" s="102" t="s">
        <v>51</v>
      </c>
      <c r="B194" s="101" t="s">
        <v>183</v>
      </c>
      <c r="C194" s="99" t="s">
        <v>50</v>
      </c>
      <c r="D194" s="101"/>
      <c r="E194" s="21"/>
      <c r="F194" s="105">
        <v>11391.800000000001</v>
      </c>
      <c r="G194" s="105">
        <v>11391.8</v>
      </c>
    </row>
    <row r="195" spans="1:7">
      <c r="A195" s="100" t="s">
        <v>355</v>
      </c>
      <c r="B195" s="101" t="s">
        <v>183</v>
      </c>
      <c r="C195" s="99" t="s">
        <v>56</v>
      </c>
      <c r="D195" s="101"/>
      <c r="E195" s="99"/>
      <c r="F195" s="105">
        <v>11391.800000000001</v>
      </c>
      <c r="G195" s="105">
        <v>11391.8</v>
      </c>
    </row>
    <row r="196" spans="1:7" ht="30">
      <c r="A196" s="100" t="s">
        <v>356</v>
      </c>
      <c r="B196" s="101" t="s">
        <v>183</v>
      </c>
      <c r="C196" s="99" t="s">
        <v>56</v>
      </c>
      <c r="D196" s="101" t="s">
        <v>357</v>
      </c>
      <c r="E196" s="99"/>
      <c r="F196" s="105">
        <v>11391.800000000001</v>
      </c>
      <c r="G196" s="105">
        <f>G198+G200+G203</f>
        <v>11391.800000000001</v>
      </c>
    </row>
    <row r="197" spans="1:7" ht="30">
      <c r="A197" s="100" t="s">
        <v>358</v>
      </c>
      <c r="B197" s="101" t="s">
        <v>183</v>
      </c>
      <c r="C197" s="99" t="s">
        <v>56</v>
      </c>
      <c r="D197" s="101" t="s">
        <v>359</v>
      </c>
      <c r="E197" s="21"/>
      <c r="F197" s="105">
        <v>1632.1</v>
      </c>
      <c r="G197" s="105">
        <v>1632.1</v>
      </c>
    </row>
    <row r="198" spans="1:7" ht="30">
      <c r="A198" s="100" t="s">
        <v>360</v>
      </c>
      <c r="B198" s="101" t="s">
        <v>183</v>
      </c>
      <c r="C198" s="99" t="s">
        <v>56</v>
      </c>
      <c r="D198" s="101" t="s">
        <v>361</v>
      </c>
      <c r="E198" s="21"/>
      <c r="F198" s="105">
        <v>1459.6</v>
      </c>
      <c r="G198" s="105">
        <v>1459.6</v>
      </c>
    </row>
    <row r="199" spans="1:7" ht="30">
      <c r="A199" s="100" t="s">
        <v>174</v>
      </c>
      <c r="B199" s="101" t="s">
        <v>183</v>
      </c>
      <c r="C199" s="99" t="s">
        <v>56</v>
      </c>
      <c r="D199" s="101" t="s">
        <v>361</v>
      </c>
      <c r="E199" s="21">
        <v>200</v>
      </c>
      <c r="F199" s="105">
        <v>1459.6</v>
      </c>
      <c r="G199" s="105">
        <v>1459.6</v>
      </c>
    </row>
    <row r="200" spans="1:7">
      <c r="A200" s="120" t="s">
        <v>362</v>
      </c>
      <c r="B200" s="101" t="s">
        <v>183</v>
      </c>
      <c r="C200" s="99" t="s">
        <v>56</v>
      </c>
      <c r="D200" s="101" t="s">
        <v>363</v>
      </c>
      <c r="E200" s="21"/>
      <c r="F200" s="105">
        <v>172.5</v>
      </c>
      <c r="G200" s="105">
        <v>172.5</v>
      </c>
    </row>
    <row r="201" spans="1:7">
      <c r="A201" s="100" t="s">
        <v>180</v>
      </c>
      <c r="B201" s="101" t="s">
        <v>183</v>
      </c>
      <c r="C201" s="99" t="s">
        <v>56</v>
      </c>
      <c r="D201" s="101" t="s">
        <v>363</v>
      </c>
      <c r="E201" s="21">
        <v>300</v>
      </c>
      <c r="F201" s="105">
        <v>172.5</v>
      </c>
      <c r="G201" s="105">
        <v>172.5</v>
      </c>
    </row>
    <row r="202" spans="1:7" ht="30">
      <c r="A202" s="100" t="s">
        <v>364</v>
      </c>
      <c r="B202" s="101" t="s">
        <v>183</v>
      </c>
      <c r="C202" s="99" t="s">
        <v>56</v>
      </c>
      <c r="D202" s="101" t="s">
        <v>365</v>
      </c>
      <c r="E202" s="21"/>
      <c r="F202" s="105">
        <v>9759.7000000000007</v>
      </c>
      <c r="G202" s="105">
        <v>9759.7000000000007</v>
      </c>
    </row>
    <row r="203" spans="1:7" ht="45">
      <c r="A203" s="100" t="s">
        <v>218</v>
      </c>
      <c r="B203" s="101" t="s">
        <v>183</v>
      </c>
      <c r="C203" s="99" t="s">
        <v>56</v>
      </c>
      <c r="D203" s="101" t="s">
        <v>366</v>
      </c>
      <c r="E203" s="21"/>
      <c r="F203" s="105">
        <v>9759.7000000000007</v>
      </c>
      <c r="G203" s="105">
        <v>9759.7000000000007</v>
      </c>
    </row>
    <row r="204" spans="1:7" ht="30">
      <c r="A204" s="100" t="s">
        <v>220</v>
      </c>
      <c r="B204" s="101" t="s">
        <v>183</v>
      </c>
      <c r="C204" s="99" t="s">
        <v>56</v>
      </c>
      <c r="D204" s="101" t="s">
        <v>366</v>
      </c>
      <c r="E204" s="21">
        <v>600</v>
      </c>
      <c r="F204" s="105">
        <v>9759.7000000000007</v>
      </c>
      <c r="G204" s="105">
        <v>9759.7000000000007</v>
      </c>
    </row>
    <row r="205" spans="1:7">
      <c r="A205" s="100" t="s">
        <v>67</v>
      </c>
      <c r="B205" s="101" t="s">
        <v>183</v>
      </c>
      <c r="C205" s="99" t="s">
        <v>66</v>
      </c>
      <c r="D205" s="101"/>
      <c r="E205" s="21"/>
      <c r="F205" s="105">
        <f>F208+F212+F214+F216+F218</f>
        <v>15127.3</v>
      </c>
      <c r="G205" s="105">
        <f>G207+G211</f>
        <v>15046.699999999999</v>
      </c>
    </row>
    <row r="206" spans="1:7">
      <c r="A206" s="100" t="s">
        <v>69</v>
      </c>
      <c r="B206" s="101" t="s">
        <v>183</v>
      </c>
      <c r="C206" s="99" t="s">
        <v>68</v>
      </c>
      <c r="D206" s="101"/>
      <c r="E206" s="21"/>
      <c r="F206" s="105">
        <f t="shared" ref="F206:G208" si="10">F207</f>
        <v>8588.7999999999993</v>
      </c>
      <c r="G206" s="105">
        <f t="shared" si="10"/>
        <v>8588.7999999999993</v>
      </c>
    </row>
    <row r="207" spans="1:7">
      <c r="A207" s="100" t="s">
        <v>165</v>
      </c>
      <c r="B207" s="101" t="s">
        <v>183</v>
      </c>
      <c r="C207" s="99" t="s">
        <v>68</v>
      </c>
      <c r="D207" s="101" t="s">
        <v>166</v>
      </c>
      <c r="E207" s="21"/>
      <c r="F207" s="105">
        <f t="shared" si="10"/>
        <v>8588.7999999999993</v>
      </c>
      <c r="G207" s="105">
        <f t="shared" si="10"/>
        <v>8588.7999999999993</v>
      </c>
    </row>
    <row r="208" spans="1:7">
      <c r="A208" s="100" t="s">
        <v>367</v>
      </c>
      <c r="B208" s="101" t="s">
        <v>183</v>
      </c>
      <c r="C208" s="99" t="s">
        <v>68</v>
      </c>
      <c r="D208" s="101" t="s">
        <v>368</v>
      </c>
      <c r="E208" s="21"/>
      <c r="F208" s="105">
        <f t="shared" si="10"/>
        <v>8588.7999999999993</v>
      </c>
      <c r="G208" s="105">
        <f t="shared" si="10"/>
        <v>8588.7999999999993</v>
      </c>
    </row>
    <row r="209" spans="1:7">
      <c r="A209" s="100" t="s">
        <v>180</v>
      </c>
      <c r="B209" s="101" t="s">
        <v>183</v>
      </c>
      <c r="C209" s="99" t="s">
        <v>68</v>
      </c>
      <c r="D209" s="101" t="s">
        <v>368</v>
      </c>
      <c r="E209" s="21">
        <v>300</v>
      </c>
      <c r="F209" s="105">
        <v>8588.7999999999993</v>
      </c>
      <c r="G209" s="105">
        <v>8588.7999999999993</v>
      </c>
    </row>
    <row r="210" spans="1:7">
      <c r="A210" s="100" t="s">
        <v>71</v>
      </c>
      <c r="B210" s="101" t="s">
        <v>183</v>
      </c>
      <c r="C210" s="99" t="s">
        <v>70</v>
      </c>
      <c r="D210" s="101"/>
      <c r="E210" s="21"/>
      <c r="F210" s="105">
        <f>F211</f>
        <v>6538.5</v>
      </c>
      <c r="G210" s="105">
        <f>G211</f>
        <v>6457.9</v>
      </c>
    </row>
    <row r="211" spans="1:7">
      <c r="A211" s="100" t="s">
        <v>165</v>
      </c>
      <c r="B211" s="101" t="s">
        <v>183</v>
      </c>
      <c r="C211" s="99" t="s">
        <v>70</v>
      </c>
      <c r="D211" s="101" t="s">
        <v>166</v>
      </c>
      <c r="E211" s="21"/>
      <c r="F211" s="105">
        <f>F212+F214+F217+F219</f>
        <v>6538.5</v>
      </c>
      <c r="G211" s="105">
        <f>G212+G214+G216+G218</f>
        <v>6457.9</v>
      </c>
    </row>
    <row r="212" spans="1:7" ht="30">
      <c r="A212" s="100" t="s">
        <v>369</v>
      </c>
      <c r="B212" s="101" t="s">
        <v>183</v>
      </c>
      <c r="C212" s="99" t="s">
        <v>70</v>
      </c>
      <c r="D212" s="101" t="s">
        <v>370</v>
      </c>
      <c r="E212" s="21"/>
      <c r="F212" s="105">
        <v>1492.4</v>
      </c>
      <c r="G212" s="105">
        <v>1492.4</v>
      </c>
    </row>
    <row r="213" spans="1:7">
      <c r="A213" s="100" t="s">
        <v>180</v>
      </c>
      <c r="B213" s="101" t="s">
        <v>183</v>
      </c>
      <c r="C213" s="99" t="s">
        <v>70</v>
      </c>
      <c r="D213" s="101" t="s">
        <v>370</v>
      </c>
      <c r="E213" s="21">
        <v>300</v>
      </c>
      <c r="F213" s="105">
        <v>1492.4</v>
      </c>
      <c r="G213" s="105">
        <v>1492.4</v>
      </c>
    </row>
    <row r="214" spans="1:7" ht="45">
      <c r="A214" s="100" t="s">
        <v>371</v>
      </c>
      <c r="B214" s="101" t="s">
        <v>183</v>
      </c>
      <c r="C214" s="99" t="s">
        <v>70</v>
      </c>
      <c r="D214" s="101" t="s">
        <v>372</v>
      </c>
      <c r="E214" s="21"/>
      <c r="F214" s="105">
        <v>2546.1</v>
      </c>
      <c r="G214" s="105">
        <v>2465.5</v>
      </c>
    </row>
    <row r="215" spans="1:7">
      <c r="A215" s="100" t="s">
        <v>180</v>
      </c>
      <c r="B215" s="101" t="s">
        <v>183</v>
      </c>
      <c r="C215" s="99" t="s">
        <v>70</v>
      </c>
      <c r="D215" s="101" t="s">
        <v>372</v>
      </c>
      <c r="E215" s="21">
        <v>300</v>
      </c>
      <c r="F215" s="105">
        <v>2546.1</v>
      </c>
      <c r="G215" s="105">
        <v>2465.5</v>
      </c>
    </row>
    <row r="216" spans="1:7">
      <c r="A216" s="100" t="s">
        <v>373</v>
      </c>
      <c r="B216" s="101" t="s">
        <v>183</v>
      </c>
      <c r="C216" s="99" t="s">
        <v>70</v>
      </c>
      <c r="D216" s="101" t="s">
        <v>374</v>
      </c>
      <c r="E216" s="21"/>
      <c r="F216" s="105">
        <v>1000</v>
      </c>
      <c r="G216" s="105">
        <v>1000</v>
      </c>
    </row>
    <row r="217" spans="1:7" ht="30">
      <c r="A217" s="100" t="s">
        <v>220</v>
      </c>
      <c r="B217" s="101" t="s">
        <v>183</v>
      </c>
      <c r="C217" s="99" t="s">
        <v>70</v>
      </c>
      <c r="D217" s="101" t="s">
        <v>374</v>
      </c>
      <c r="E217" s="21">
        <v>600</v>
      </c>
      <c r="F217" s="105">
        <v>1000</v>
      </c>
      <c r="G217" s="105">
        <v>1000</v>
      </c>
    </row>
    <row r="218" spans="1:7">
      <c r="A218" s="100" t="s">
        <v>375</v>
      </c>
      <c r="B218" s="101" t="s">
        <v>183</v>
      </c>
      <c r="C218" s="99" t="s">
        <v>70</v>
      </c>
      <c r="D218" s="101" t="s">
        <v>376</v>
      </c>
      <c r="E218" s="21"/>
      <c r="F218" s="105">
        <v>1500</v>
      </c>
      <c r="G218" s="105">
        <v>1500</v>
      </c>
    </row>
    <row r="219" spans="1:7" ht="30">
      <c r="A219" s="100" t="s">
        <v>220</v>
      </c>
      <c r="B219" s="101" t="s">
        <v>183</v>
      </c>
      <c r="C219" s="99" t="s">
        <v>70</v>
      </c>
      <c r="D219" s="101" t="s">
        <v>376</v>
      </c>
      <c r="E219" s="21">
        <v>600</v>
      </c>
      <c r="F219" s="105">
        <v>1500</v>
      </c>
      <c r="G219" s="105">
        <v>1500</v>
      </c>
    </row>
    <row r="220" spans="1:7">
      <c r="A220" s="100" t="s">
        <v>377</v>
      </c>
      <c r="B220" s="101" t="s">
        <v>183</v>
      </c>
      <c r="C220" s="99" t="s">
        <v>74</v>
      </c>
      <c r="D220" s="101"/>
      <c r="E220" s="21"/>
      <c r="F220" s="105">
        <f>F224+F227+F232+F235+F238+F240+F242</f>
        <v>31382.7</v>
      </c>
      <c r="G220" s="105">
        <f>G224+G227+G232+G235+G238+G240+G242</f>
        <v>31382.500000000004</v>
      </c>
    </row>
    <row r="221" spans="1:7">
      <c r="A221" s="100" t="s">
        <v>77</v>
      </c>
      <c r="B221" s="101" t="s">
        <v>183</v>
      </c>
      <c r="C221" s="99" t="s">
        <v>76</v>
      </c>
      <c r="D221" s="101"/>
      <c r="E221" s="21"/>
      <c r="F221" s="105">
        <f>F222</f>
        <v>20184.2</v>
      </c>
      <c r="G221" s="105">
        <f>G222</f>
        <v>20184.2</v>
      </c>
    </row>
    <row r="222" spans="1:7" ht="30">
      <c r="A222" s="100" t="s">
        <v>378</v>
      </c>
      <c r="B222" s="101" t="s">
        <v>183</v>
      </c>
      <c r="C222" s="99" t="s">
        <v>76</v>
      </c>
      <c r="D222" s="101" t="s">
        <v>379</v>
      </c>
      <c r="E222" s="21"/>
      <c r="F222" s="105">
        <f>F223+F226</f>
        <v>20184.2</v>
      </c>
      <c r="G222" s="105">
        <f>G223+G226</f>
        <v>20184.2</v>
      </c>
    </row>
    <row r="223" spans="1:7" ht="45">
      <c r="A223" s="100" t="s">
        <v>380</v>
      </c>
      <c r="B223" s="101" t="s">
        <v>183</v>
      </c>
      <c r="C223" s="99" t="s">
        <v>76</v>
      </c>
      <c r="D223" s="101" t="s">
        <v>381</v>
      </c>
      <c r="E223" s="21"/>
      <c r="F223" s="105">
        <v>19705.7</v>
      </c>
      <c r="G223" s="105">
        <v>19705.7</v>
      </c>
    </row>
    <row r="224" spans="1:7" ht="45">
      <c r="A224" s="100" t="s">
        <v>218</v>
      </c>
      <c r="B224" s="101" t="s">
        <v>183</v>
      </c>
      <c r="C224" s="99" t="s">
        <v>76</v>
      </c>
      <c r="D224" s="101" t="s">
        <v>382</v>
      </c>
      <c r="E224" s="21"/>
      <c r="F224" s="105">
        <v>19705.7</v>
      </c>
      <c r="G224" s="105">
        <v>19705.7</v>
      </c>
    </row>
    <row r="225" spans="1:7" ht="30">
      <c r="A225" s="100" t="s">
        <v>220</v>
      </c>
      <c r="B225" s="101" t="s">
        <v>183</v>
      </c>
      <c r="C225" s="99" t="s">
        <v>76</v>
      </c>
      <c r="D225" s="101" t="s">
        <v>382</v>
      </c>
      <c r="E225" s="21">
        <v>600</v>
      </c>
      <c r="F225" s="105">
        <v>19705.7</v>
      </c>
      <c r="G225" s="105">
        <v>19705.7</v>
      </c>
    </row>
    <row r="226" spans="1:7" ht="30">
      <c r="A226" s="102" t="s">
        <v>383</v>
      </c>
      <c r="B226" s="101" t="s">
        <v>183</v>
      </c>
      <c r="C226" s="99" t="s">
        <v>76</v>
      </c>
      <c r="D226" s="101" t="s">
        <v>384</v>
      </c>
      <c r="E226" s="21"/>
      <c r="F226" s="105">
        <f>F227</f>
        <v>478.5</v>
      </c>
      <c r="G226" s="105">
        <f>G227</f>
        <v>478.5</v>
      </c>
    </row>
    <row r="227" spans="1:7" ht="75">
      <c r="A227" s="100" t="s">
        <v>385</v>
      </c>
      <c r="B227" s="101" t="s">
        <v>183</v>
      </c>
      <c r="C227" s="99" t="s">
        <v>76</v>
      </c>
      <c r="D227" s="101" t="s">
        <v>386</v>
      </c>
      <c r="E227" s="21"/>
      <c r="F227" s="105">
        <f>F228</f>
        <v>478.5</v>
      </c>
      <c r="G227" s="105">
        <f>G228</f>
        <v>478.5</v>
      </c>
    </row>
    <row r="228" spans="1:7" ht="30">
      <c r="A228" s="100" t="s">
        <v>174</v>
      </c>
      <c r="B228" s="101" t="s">
        <v>183</v>
      </c>
      <c r="C228" s="99" t="s">
        <v>76</v>
      </c>
      <c r="D228" s="101" t="s">
        <v>386</v>
      </c>
      <c r="E228" s="21">
        <v>200</v>
      </c>
      <c r="F228" s="105">
        <v>478.5</v>
      </c>
      <c r="G228" s="105">
        <v>478.5</v>
      </c>
    </row>
    <row r="229" spans="1:7">
      <c r="A229" s="100" t="s">
        <v>79</v>
      </c>
      <c r="B229" s="101" t="s">
        <v>183</v>
      </c>
      <c r="C229" s="99" t="s">
        <v>78</v>
      </c>
      <c r="D229" s="101"/>
      <c r="E229" s="21"/>
      <c r="F229" s="105">
        <f>F232+F235+F238+F240+F242</f>
        <v>11198.5</v>
      </c>
      <c r="G229" s="105">
        <f>G232+G235+G238+G240+G242</f>
        <v>11198.3</v>
      </c>
    </row>
    <row r="230" spans="1:7" ht="30">
      <c r="A230" s="100" t="s">
        <v>378</v>
      </c>
      <c r="B230" s="101" t="s">
        <v>183</v>
      </c>
      <c r="C230" s="99" t="s">
        <v>78</v>
      </c>
      <c r="D230" s="101" t="s">
        <v>379</v>
      </c>
      <c r="E230" s="21"/>
      <c r="F230" s="105">
        <f>F231+F234</f>
        <v>11198.5</v>
      </c>
      <c r="G230" s="105">
        <f>G231+G234</f>
        <v>11198.300000000001</v>
      </c>
    </row>
    <row r="231" spans="1:7" ht="45">
      <c r="A231" s="100" t="s">
        <v>387</v>
      </c>
      <c r="B231" s="101" t="s">
        <v>183</v>
      </c>
      <c r="C231" s="99" t="s">
        <v>78</v>
      </c>
      <c r="D231" s="101" t="s">
        <v>388</v>
      </c>
      <c r="E231" s="21"/>
      <c r="F231" s="105">
        <f>F232</f>
        <v>1415.4</v>
      </c>
      <c r="G231" s="105">
        <f>G232</f>
        <v>1415.4</v>
      </c>
    </row>
    <row r="232" spans="1:7" ht="45">
      <c r="A232" s="100" t="s">
        <v>389</v>
      </c>
      <c r="B232" s="101" t="s">
        <v>183</v>
      </c>
      <c r="C232" s="99" t="s">
        <v>78</v>
      </c>
      <c r="D232" s="101" t="s">
        <v>390</v>
      </c>
      <c r="E232" s="21"/>
      <c r="F232" s="105">
        <f>F233</f>
        <v>1415.4</v>
      </c>
      <c r="G232" s="105">
        <f>G233</f>
        <v>1415.4</v>
      </c>
    </row>
    <row r="233" spans="1:7" ht="30">
      <c r="A233" s="100" t="s">
        <v>174</v>
      </c>
      <c r="B233" s="101" t="s">
        <v>183</v>
      </c>
      <c r="C233" s="99" t="s">
        <v>78</v>
      </c>
      <c r="D233" s="101" t="s">
        <v>390</v>
      </c>
      <c r="E233" s="21">
        <v>200</v>
      </c>
      <c r="F233" s="105">
        <v>1415.4</v>
      </c>
      <c r="G233" s="105">
        <v>1415.4</v>
      </c>
    </row>
    <row r="234" spans="1:7" ht="30">
      <c r="A234" s="102" t="s">
        <v>383</v>
      </c>
      <c r="B234" s="101" t="s">
        <v>183</v>
      </c>
      <c r="C234" s="99" t="s">
        <v>78</v>
      </c>
      <c r="D234" s="101" t="s">
        <v>384</v>
      </c>
      <c r="E234" s="21"/>
      <c r="F234" s="105">
        <v>9783.1</v>
      </c>
      <c r="G234" s="105">
        <f>G235+G238+G240+G242</f>
        <v>9782.9000000000015</v>
      </c>
    </row>
    <row r="235" spans="1:7" ht="30">
      <c r="A235" s="100" t="s">
        <v>391</v>
      </c>
      <c r="B235" s="101" t="s">
        <v>183</v>
      </c>
      <c r="C235" s="99" t="s">
        <v>78</v>
      </c>
      <c r="D235" s="101" t="s">
        <v>392</v>
      </c>
      <c r="E235" s="21"/>
      <c r="F235" s="105">
        <f>F236+F237</f>
        <v>5857.8</v>
      </c>
      <c r="G235" s="105">
        <f>G236+G237</f>
        <v>5857.6</v>
      </c>
    </row>
    <row r="236" spans="1:7" ht="60">
      <c r="A236" s="100" t="s">
        <v>169</v>
      </c>
      <c r="B236" s="101" t="s">
        <v>183</v>
      </c>
      <c r="C236" s="99" t="s">
        <v>78</v>
      </c>
      <c r="D236" s="101" t="s">
        <v>392</v>
      </c>
      <c r="E236" s="21">
        <v>100</v>
      </c>
      <c r="F236" s="105">
        <v>2594.4</v>
      </c>
      <c r="G236" s="105">
        <v>2594.1999999999998</v>
      </c>
    </row>
    <row r="237" spans="1:7" ht="30">
      <c r="A237" s="100" t="s">
        <v>174</v>
      </c>
      <c r="B237" s="101" t="s">
        <v>183</v>
      </c>
      <c r="C237" s="99" t="s">
        <v>78</v>
      </c>
      <c r="D237" s="101" t="s">
        <v>392</v>
      </c>
      <c r="E237" s="21">
        <v>200</v>
      </c>
      <c r="F237" s="105">
        <v>3263.4</v>
      </c>
      <c r="G237" s="105">
        <v>3263.4</v>
      </c>
    </row>
    <row r="238" spans="1:7" ht="45">
      <c r="A238" s="116" t="s">
        <v>393</v>
      </c>
      <c r="B238" s="101" t="s">
        <v>183</v>
      </c>
      <c r="C238" s="99" t="s">
        <v>78</v>
      </c>
      <c r="D238" s="101" t="s">
        <v>394</v>
      </c>
      <c r="E238" s="21"/>
      <c r="F238" s="105">
        <v>1447.3</v>
      </c>
      <c r="G238" s="105">
        <v>1447.3</v>
      </c>
    </row>
    <row r="239" spans="1:7" ht="30">
      <c r="A239" s="100" t="s">
        <v>174</v>
      </c>
      <c r="B239" s="101" t="s">
        <v>183</v>
      </c>
      <c r="C239" s="99" t="s">
        <v>78</v>
      </c>
      <c r="D239" s="101" t="s">
        <v>394</v>
      </c>
      <c r="E239" s="119">
        <v>200</v>
      </c>
      <c r="F239" s="105">
        <v>1447.3</v>
      </c>
      <c r="G239" s="105">
        <v>1447.3</v>
      </c>
    </row>
    <row r="240" spans="1:7">
      <c r="A240" s="116" t="s">
        <v>395</v>
      </c>
      <c r="B240" s="101" t="s">
        <v>183</v>
      </c>
      <c r="C240" s="99" t="s">
        <v>78</v>
      </c>
      <c r="D240" s="101" t="s">
        <v>396</v>
      </c>
      <c r="E240" s="119"/>
      <c r="F240" s="105">
        <v>2310</v>
      </c>
      <c r="G240" s="105">
        <v>2310</v>
      </c>
    </row>
    <row r="241" spans="1:7" ht="30">
      <c r="A241" s="100" t="s">
        <v>220</v>
      </c>
      <c r="B241" s="101" t="s">
        <v>183</v>
      </c>
      <c r="C241" s="99" t="s">
        <v>78</v>
      </c>
      <c r="D241" s="101" t="s">
        <v>396</v>
      </c>
      <c r="E241" s="119">
        <v>600</v>
      </c>
      <c r="F241" s="105">
        <v>2310</v>
      </c>
      <c r="G241" s="105">
        <v>2310</v>
      </c>
    </row>
    <row r="242" spans="1:7" ht="45">
      <c r="A242" s="100" t="s">
        <v>397</v>
      </c>
      <c r="B242" s="101" t="s">
        <v>183</v>
      </c>
      <c r="C242" s="99" t="s">
        <v>78</v>
      </c>
      <c r="D242" s="101" t="s">
        <v>398</v>
      </c>
      <c r="E242" s="21"/>
      <c r="F242" s="105">
        <v>168.00000000000003</v>
      </c>
      <c r="G242" s="105">
        <v>168.00000000000003</v>
      </c>
    </row>
    <row r="243" spans="1:7" ht="30">
      <c r="A243" s="100" t="s">
        <v>174</v>
      </c>
      <c r="B243" s="101" t="s">
        <v>183</v>
      </c>
      <c r="C243" s="99" t="s">
        <v>78</v>
      </c>
      <c r="D243" s="101" t="s">
        <v>398</v>
      </c>
      <c r="E243" s="21">
        <v>200</v>
      </c>
      <c r="F243" s="105">
        <v>168.00000000000003</v>
      </c>
      <c r="G243" s="105">
        <v>168.00000000000003</v>
      </c>
    </row>
    <row r="244" spans="1:7">
      <c r="A244" s="120" t="s">
        <v>399</v>
      </c>
      <c r="B244" s="118" t="s">
        <v>183</v>
      </c>
      <c r="C244" s="118" t="s">
        <v>80</v>
      </c>
      <c r="D244" s="118"/>
      <c r="E244" s="119"/>
      <c r="F244" s="105">
        <v>24963.1</v>
      </c>
      <c r="G244" s="105">
        <f>G248+G253</f>
        <v>24963.1</v>
      </c>
    </row>
    <row r="245" spans="1:7">
      <c r="A245" s="117" t="s">
        <v>83</v>
      </c>
      <c r="B245" s="118" t="s">
        <v>183</v>
      </c>
      <c r="C245" s="118" t="s">
        <v>82</v>
      </c>
      <c r="D245" s="118"/>
      <c r="E245" s="119"/>
      <c r="F245" s="105">
        <v>24801</v>
      </c>
      <c r="G245" s="105">
        <v>24801</v>
      </c>
    </row>
    <row r="246" spans="1:7" ht="30">
      <c r="A246" s="120" t="s">
        <v>214</v>
      </c>
      <c r="B246" s="118" t="s">
        <v>183</v>
      </c>
      <c r="C246" s="118" t="s">
        <v>82</v>
      </c>
      <c r="D246" s="118" t="s">
        <v>215</v>
      </c>
      <c r="E246" s="119"/>
      <c r="F246" s="105">
        <v>24801.040000000001</v>
      </c>
      <c r="G246" s="105">
        <v>24801</v>
      </c>
    </row>
    <row r="247" spans="1:7" ht="30">
      <c r="A247" s="120" t="s">
        <v>400</v>
      </c>
      <c r="B247" s="118" t="s">
        <v>183</v>
      </c>
      <c r="C247" s="118" t="s">
        <v>82</v>
      </c>
      <c r="D247" s="118" t="s">
        <v>401</v>
      </c>
      <c r="E247" s="119"/>
      <c r="F247" s="105">
        <v>24801.040000000001</v>
      </c>
      <c r="G247" s="105">
        <v>24801</v>
      </c>
    </row>
    <row r="248" spans="1:7" ht="45">
      <c r="A248" s="116" t="s">
        <v>218</v>
      </c>
      <c r="B248" s="118" t="s">
        <v>183</v>
      </c>
      <c r="C248" s="118" t="s">
        <v>82</v>
      </c>
      <c r="D248" s="118" t="s">
        <v>402</v>
      </c>
      <c r="E248" s="119"/>
      <c r="F248" s="105">
        <v>24801</v>
      </c>
      <c r="G248" s="105">
        <v>24801</v>
      </c>
    </row>
    <row r="249" spans="1:7" ht="30">
      <c r="A249" s="116" t="s">
        <v>220</v>
      </c>
      <c r="B249" s="118" t="s">
        <v>183</v>
      </c>
      <c r="C249" s="118" t="s">
        <v>82</v>
      </c>
      <c r="D249" s="118" t="s">
        <v>402</v>
      </c>
      <c r="E249" s="119">
        <v>600</v>
      </c>
      <c r="F249" s="105">
        <v>24801</v>
      </c>
      <c r="G249" s="105">
        <v>24801</v>
      </c>
    </row>
    <row r="250" spans="1:7">
      <c r="A250" s="117" t="s">
        <v>85</v>
      </c>
      <c r="B250" s="118" t="s">
        <v>183</v>
      </c>
      <c r="C250" s="118" t="s">
        <v>84</v>
      </c>
      <c r="D250" s="118"/>
      <c r="E250" s="119"/>
      <c r="F250" s="105">
        <f t="shared" ref="F250:G253" si="11">F251</f>
        <v>162.1</v>
      </c>
      <c r="G250" s="105">
        <f t="shared" si="11"/>
        <v>162.1</v>
      </c>
    </row>
    <row r="251" spans="1:7" ht="30">
      <c r="A251" s="120" t="s">
        <v>214</v>
      </c>
      <c r="B251" s="118" t="s">
        <v>183</v>
      </c>
      <c r="C251" s="118" t="s">
        <v>84</v>
      </c>
      <c r="D251" s="118" t="s">
        <v>215</v>
      </c>
      <c r="E251" s="119"/>
      <c r="F251" s="105">
        <f t="shared" si="11"/>
        <v>162.1</v>
      </c>
      <c r="G251" s="105">
        <f t="shared" si="11"/>
        <v>162.1</v>
      </c>
    </row>
    <row r="252" spans="1:7" ht="30">
      <c r="A252" s="120" t="s">
        <v>400</v>
      </c>
      <c r="B252" s="118" t="s">
        <v>183</v>
      </c>
      <c r="C252" s="118" t="s">
        <v>84</v>
      </c>
      <c r="D252" s="118" t="s">
        <v>401</v>
      </c>
      <c r="E252" s="119"/>
      <c r="F252" s="105">
        <f t="shared" si="11"/>
        <v>162.1</v>
      </c>
      <c r="G252" s="105">
        <f t="shared" si="11"/>
        <v>162.1</v>
      </c>
    </row>
    <row r="253" spans="1:7" ht="75">
      <c r="A253" s="117" t="s">
        <v>403</v>
      </c>
      <c r="B253" s="118" t="s">
        <v>183</v>
      </c>
      <c r="C253" s="118" t="s">
        <v>84</v>
      </c>
      <c r="D253" s="118" t="s">
        <v>404</v>
      </c>
      <c r="E253" s="119"/>
      <c r="F253" s="105">
        <f t="shared" si="11"/>
        <v>162.1</v>
      </c>
      <c r="G253" s="105">
        <f t="shared" si="11"/>
        <v>162.1</v>
      </c>
    </row>
    <row r="254" spans="1:7">
      <c r="A254" s="116" t="s">
        <v>175</v>
      </c>
      <c r="B254" s="118" t="s">
        <v>183</v>
      </c>
      <c r="C254" s="118" t="s">
        <v>84</v>
      </c>
      <c r="D254" s="118" t="s">
        <v>404</v>
      </c>
      <c r="E254" s="119">
        <v>800</v>
      </c>
      <c r="F254" s="105">
        <v>162.1</v>
      </c>
      <c r="G254" s="105">
        <v>162.1</v>
      </c>
    </row>
    <row r="255" spans="1:7">
      <c r="A255" s="100" t="s">
        <v>405</v>
      </c>
      <c r="B255" s="101" t="s">
        <v>183</v>
      </c>
      <c r="C255" s="99" t="s">
        <v>86</v>
      </c>
      <c r="D255" s="101"/>
      <c r="E255" s="21"/>
      <c r="F255" s="105">
        <f t="shared" ref="F255:G258" si="12">F256</f>
        <v>125589.9</v>
      </c>
      <c r="G255" s="105">
        <f t="shared" si="12"/>
        <v>125306.9</v>
      </c>
    </row>
    <row r="256" spans="1:7" ht="30">
      <c r="A256" s="100" t="s">
        <v>89</v>
      </c>
      <c r="B256" s="101" t="s">
        <v>183</v>
      </c>
      <c r="C256" s="99" t="s">
        <v>88</v>
      </c>
      <c r="D256" s="101"/>
      <c r="E256" s="21"/>
      <c r="F256" s="105">
        <f t="shared" si="12"/>
        <v>125589.9</v>
      </c>
      <c r="G256" s="105">
        <f t="shared" si="12"/>
        <v>125306.9</v>
      </c>
    </row>
    <row r="257" spans="1:7">
      <c r="A257" s="100" t="s">
        <v>165</v>
      </c>
      <c r="B257" s="101" t="s">
        <v>183</v>
      </c>
      <c r="C257" s="99" t="s">
        <v>88</v>
      </c>
      <c r="D257" s="101" t="s">
        <v>166</v>
      </c>
      <c r="E257" s="21"/>
      <c r="F257" s="105">
        <f t="shared" si="12"/>
        <v>125589.9</v>
      </c>
      <c r="G257" s="105">
        <f t="shared" si="12"/>
        <v>125306.9</v>
      </c>
    </row>
    <row r="258" spans="1:7">
      <c r="A258" s="100" t="s">
        <v>406</v>
      </c>
      <c r="B258" s="101" t="s">
        <v>183</v>
      </c>
      <c r="C258" s="99" t="s">
        <v>88</v>
      </c>
      <c r="D258" s="101" t="s">
        <v>407</v>
      </c>
      <c r="E258" s="21"/>
      <c r="F258" s="105">
        <f t="shared" si="12"/>
        <v>125589.9</v>
      </c>
      <c r="G258" s="105">
        <f t="shared" si="12"/>
        <v>125306.9</v>
      </c>
    </row>
    <row r="259" spans="1:7">
      <c r="A259" s="100" t="s">
        <v>408</v>
      </c>
      <c r="B259" s="101" t="s">
        <v>183</v>
      </c>
      <c r="C259" s="99" t="s">
        <v>88</v>
      </c>
      <c r="D259" s="101" t="s">
        <v>407</v>
      </c>
      <c r="E259" s="21">
        <v>700</v>
      </c>
      <c r="F259" s="105">
        <v>125589.9</v>
      </c>
      <c r="G259" s="105">
        <v>125306.9</v>
      </c>
    </row>
    <row r="260" spans="1:7">
      <c r="A260" s="100"/>
      <c r="B260" s="101"/>
      <c r="C260" s="99" t="s">
        <v>181</v>
      </c>
      <c r="D260" s="101"/>
      <c r="E260" s="21"/>
      <c r="F260" s="103"/>
      <c r="G260" s="103"/>
    </row>
    <row r="261" spans="1:7" ht="29.25">
      <c r="A261" s="97" t="s">
        <v>409</v>
      </c>
      <c r="B261" s="98" t="s">
        <v>410</v>
      </c>
      <c r="C261" s="99" t="s">
        <v>181</v>
      </c>
      <c r="D261" s="98"/>
      <c r="E261" s="21"/>
      <c r="F261" s="103">
        <f>F262</f>
        <v>28540.100000000002</v>
      </c>
      <c r="G261" s="103">
        <f t="shared" ref="G261" si="13">G262</f>
        <v>28312.400000000001</v>
      </c>
    </row>
    <row r="262" spans="1:7">
      <c r="A262" s="100" t="s">
        <v>3</v>
      </c>
      <c r="B262" s="101" t="s">
        <v>410</v>
      </c>
      <c r="C262" s="99" t="s">
        <v>2</v>
      </c>
      <c r="D262" s="101"/>
      <c r="E262" s="21"/>
      <c r="F262" s="105">
        <v>28540.100000000002</v>
      </c>
      <c r="G262" s="105">
        <v>28312.400000000001</v>
      </c>
    </row>
    <row r="263" spans="1:7" ht="45">
      <c r="A263" s="100" t="s">
        <v>411</v>
      </c>
      <c r="B263" s="101" t="s">
        <v>410</v>
      </c>
      <c r="C263" s="99" t="s">
        <v>12</v>
      </c>
      <c r="D263" s="101"/>
      <c r="E263" s="21"/>
      <c r="F263" s="105">
        <v>28540.100000000002</v>
      </c>
      <c r="G263" s="105">
        <v>28312.400000000001</v>
      </c>
    </row>
    <row r="264" spans="1:7">
      <c r="A264" s="100" t="s">
        <v>165</v>
      </c>
      <c r="B264" s="101" t="s">
        <v>410</v>
      </c>
      <c r="C264" s="99" t="s">
        <v>12</v>
      </c>
      <c r="D264" s="101" t="s">
        <v>166</v>
      </c>
      <c r="E264" s="21"/>
      <c r="F264" s="105">
        <v>28540.100000000002</v>
      </c>
      <c r="G264" s="105">
        <v>28312.400000000001</v>
      </c>
    </row>
    <row r="265" spans="1:7" ht="45">
      <c r="A265" s="106" t="s">
        <v>189</v>
      </c>
      <c r="B265" s="101" t="s">
        <v>410</v>
      </c>
      <c r="C265" s="99" t="s">
        <v>12</v>
      </c>
      <c r="D265" s="101" t="s">
        <v>190</v>
      </c>
      <c r="E265" s="21"/>
      <c r="F265" s="105">
        <v>28540.100000000002</v>
      </c>
      <c r="G265" s="105">
        <f>G266+G267+G268</f>
        <v>28312.400000000001</v>
      </c>
    </row>
    <row r="266" spans="1:7" ht="60">
      <c r="A266" s="100" t="s">
        <v>169</v>
      </c>
      <c r="B266" s="101" t="s">
        <v>410</v>
      </c>
      <c r="C266" s="99" t="s">
        <v>12</v>
      </c>
      <c r="D266" s="101" t="s">
        <v>190</v>
      </c>
      <c r="E266" s="21">
        <v>100</v>
      </c>
      <c r="F266" s="105">
        <v>26820.2</v>
      </c>
      <c r="G266" s="105">
        <v>26674</v>
      </c>
    </row>
    <row r="267" spans="1:7" ht="30">
      <c r="A267" s="100" t="s">
        <v>174</v>
      </c>
      <c r="B267" s="101" t="s">
        <v>410</v>
      </c>
      <c r="C267" s="99" t="s">
        <v>12</v>
      </c>
      <c r="D267" s="101" t="s">
        <v>190</v>
      </c>
      <c r="E267" s="21">
        <v>200</v>
      </c>
      <c r="F267" s="105">
        <v>1670.8999999999999</v>
      </c>
      <c r="G267" s="105">
        <v>1592</v>
      </c>
    </row>
    <row r="268" spans="1:7">
      <c r="A268" s="102" t="s">
        <v>175</v>
      </c>
      <c r="B268" s="101" t="s">
        <v>410</v>
      </c>
      <c r="C268" s="99" t="s">
        <v>12</v>
      </c>
      <c r="D268" s="101" t="s">
        <v>190</v>
      </c>
      <c r="E268" s="21">
        <v>800</v>
      </c>
      <c r="F268" s="105">
        <v>49</v>
      </c>
      <c r="G268" s="105">
        <v>46.4</v>
      </c>
    </row>
    <row r="269" spans="1:7">
      <c r="A269" s="100" t="s">
        <v>17</v>
      </c>
      <c r="B269" s="101" t="s">
        <v>410</v>
      </c>
      <c r="C269" s="99" t="s">
        <v>16</v>
      </c>
      <c r="D269" s="101"/>
      <c r="E269" s="21"/>
      <c r="F269" s="105">
        <v>0</v>
      </c>
      <c r="G269" s="105">
        <v>0</v>
      </c>
    </row>
    <row r="270" spans="1:7">
      <c r="A270" s="100" t="s">
        <v>165</v>
      </c>
      <c r="B270" s="134" t="s">
        <v>410</v>
      </c>
      <c r="C270" s="99" t="s">
        <v>16</v>
      </c>
      <c r="D270" s="101" t="s">
        <v>166</v>
      </c>
      <c r="E270" s="21"/>
      <c r="F270" s="105">
        <v>0</v>
      </c>
      <c r="G270" s="105">
        <v>0</v>
      </c>
    </row>
    <row r="271" spans="1:7">
      <c r="A271" s="100" t="s">
        <v>412</v>
      </c>
      <c r="B271" s="101" t="s">
        <v>410</v>
      </c>
      <c r="C271" s="99" t="s">
        <v>16</v>
      </c>
      <c r="D271" s="101" t="s">
        <v>413</v>
      </c>
      <c r="E271" s="21"/>
      <c r="F271" s="105">
        <v>0</v>
      </c>
      <c r="G271" s="105">
        <v>0</v>
      </c>
    </row>
    <row r="272" spans="1:7">
      <c r="A272" s="102" t="s">
        <v>175</v>
      </c>
      <c r="B272" s="101" t="s">
        <v>410</v>
      </c>
      <c r="C272" s="99" t="s">
        <v>16</v>
      </c>
      <c r="D272" s="101" t="s">
        <v>414</v>
      </c>
      <c r="E272" s="21">
        <v>800</v>
      </c>
      <c r="F272" s="105">
        <v>0</v>
      </c>
      <c r="G272" s="105">
        <v>0</v>
      </c>
    </row>
    <row r="273" spans="1:7">
      <c r="A273" s="100"/>
      <c r="B273" s="101"/>
      <c r="C273" s="99" t="s">
        <v>181</v>
      </c>
      <c r="D273" s="101"/>
      <c r="E273" s="21"/>
      <c r="F273" s="103"/>
      <c r="G273" s="103"/>
    </row>
    <row r="274" spans="1:7" ht="29.25">
      <c r="A274" s="97" t="s">
        <v>415</v>
      </c>
      <c r="B274" s="98" t="s">
        <v>416</v>
      </c>
      <c r="C274" s="99" t="s">
        <v>181</v>
      </c>
      <c r="D274" s="98"/>
      <c r="E274" s="21"/>
      <c r="F274" s="103">
        <f>F275+F284+F321</f>
        <v>748223.5</v>
      </c>
      <c r="G274" s="103">
        <f t="shared" ref="G274" si="14">G275+G284+G321</f>
        <v>743971.5</v>
      </c>
    </row>
    <row r="275" spans="1:7">
      <c r="A275" s="100" t="s">
        <v>3</v>
      </c>
      <c r="B275" s="101" t="s">
        <v>416</v>
      </c>
      <c r="C275" s="99" t="s">
        <v>2</v>
      </c>
      <c r="D275" s="98"/>
      <c r="E275" s="21"/>
      <c r="F275" s="105">
        <f>F278+F281</f>
        <v>87843.5</v>
      </c>
      <c r="G275" s="105">
        <f>G278+G281</f>
        <v>87843.5</v>
      </c>
    </row>
    <row r="276" spans="1:7">
      <c r="A276" s="100" t="s">
        <v>19</v>
      </c>
      <c r="B276" s="101" t="s">
        <v>416</v>
      </c>
      <c r="C276" s="99" t="s">
        <v>18</v>
      </c>
      <c r="D276" s="101"/>
      <c r="E276" s="21"/>
      <c r="F276" s="105">
        <f>F277</f>
        <v>87843.5</v>
      </c>
      <c r="G276" s="105">
        <v>87843.5</v>
      </c>
    </row>
    <row r="277" spans="1:7">
      <c r="A277" s="100" t="s">
        <v>165</v>
      </c>
      <c r="B277" s="101" t="s">
        <v>416</v>
      </c>
      <c r="C277" s="99" t="s">
        <v>18</v>
      </c>
      <c r="D277" s="101" t="s">
        <v>166</v>
      </c>
      <c r="E277" s="21"/>
      <c r="F277" s="105">
        <f>F278+F281</f>
        <v>87843.5</v>
      </c>
      <c r="G277" s="105">
        <f>G278+G281</f>
        <v>87843.5</v>
      </c>
    </row>
    <row r="278" spans="1:7">
      <c r="A278" s="100" t="s">
        <v>207</v>
      </c>
      <c r="B278" s="101" t="s">
        <v>416</v>
      </c>
      <c r="C278" s="99" t="s">
        <v>18</v>
      </c>
      <c r="D278" s="101" t="s">
        <v>208</v>
      </c>
      <c r="E278" s="21"/>
      <c r="F278" s="105">
        <v>7198.9</v>
      </c>
      <c r="G278" s="105">
        <v>7198.9</v>
      </c>
    </row>
    <row r="279" spans="1:7" ht="30">
      <c r="A279" s="100" t="s">
        <v>174</v>
      </c>
      <c r="B279" s="101" t="s">
        <v>416</v>
      </c>
      <c r="C279" s="99" t="s">
        <v>18</v>
      </c>
      <c r="D279" s="101" t="s">
        <v>208</v>
      </c>
      <c r="E279" s="21">
        <v>200</v>
      </c>
      <c r="F279" s="105">
        <v>6413.6</v>
      </c>
      <c r="G279" s="105">
        <v>6413.6</v>
      </c>
    </row>
    <row r="280" spans="1:7">
      <c r="A280" s="102" t="s">
        <v>175</v>
      </c>
      <c r="B280" s="101" t="s">
        <v>416</v>
      </c>
      <c r="C280" s="99" t="s">
        <v>18</v>
      </c>
      <c r="D280" s="101" t="s">
        <v>208</v>
      </c>
      <c r="E280" s="21">
        <v>800</v>
      </c>
      <c r="F280" s="105">
        <v>785.3</v>
      </c>
      <c r="G280" s="105">
        <v>785.3</v>
      </c>
    </row>
    <row r="281" spans="1:7">
      <c r="A281" s="102" t="s">
        <v>209</v>
      </c>
      <c r="B281" s="101" t="s">
        <v>416</v>
      </c>
      <c r="C281" s="99" t="s">
        <v>18</v>
      </c>
      <c r="D281" s="101" t="s">
        <v>210</v>
      </c>
      <c r="E281" s="21"/>
      <c r="F281" s="105">
        <v>80644.600000000006</v>
      </c>
      <c r="G281" s="105">
        <v>80644.600000000006</v>
      </c>
    </row>
    <row r="282" spans="1:7" ht="30">
      <c r="A282" s="100" t="s">
        <v>174</v>
      </c>
      <c r="B282" s="101" t="s">
        <v>416</v>
      </c>
      <c r="C282" s="99" t="s">
        <v>18</v>
      </c>
      <c r="D282" s="101" t="s">
        <v>210</v>
      </c>
      <c r="E282" s="21">
        <v>200</v>
      </c>
      <c r="F282" s="105">
        <v>61171.199999999997</v>
      </c>
      <c r="G282" s="105">
        <v>61171.199999999997</v>
      </c>
    </row>
    <row r="283" spans="1:7">
      <c r="A283" s="102" t="s">
        <v>175</v>
      </c>
      <c r="B283" s="101" t="s">
        <v>416</v>
      </c>
      <c r="C283" s="99" t="s">
        <v>18</v>
      </c>
      <c r="D283" s="101" t="s">
        <v>210</v>
      </c>
      <c r="E283" s="21">
        <v>800</v>
      </c>
      <c r="F283" s="105">
        <v>19473.400000000009</v>
      </c>
      <c r="G283" s="105">
        <v>19473.400000000009</v>
      </c>
    </row>
    <row r="284" spans="1:7">
      <c r="A284" s="117" t="s">
        <v>29</v>
      </c>
      <c r="B284" s="118" t="s">
        <v>416</v>
      </c>
      <c r="C284" s="118" t="s">
        <v>28</v>
      </c>
      <c r="D284" s="118"/>
      <c r="E284" s="119"/>
      <c r="F284" s="105">
        <f>F289+F291+F297+F301+F306+F308+F310+F312+F314+F319</f>
        <v>305110.09999999998</v>
      </c>
      <c r="G284" s="105">
        <f>G289+G291+G297+G301+G306+G308+G310+G312+G314+G319</f>
        <v>304442.2</v>
      </c>
    </row>
    <row r="285" spans="1:7">
      <c r="A285" s="102" t="s">
        <v>31</v>
      </c>
      <c r="B285" s="118" t="s">
        <v>416</v>
      </c>
      <c r="C285" s="118" t="s">
        <v>30</v>
      </c>
      <c r="D285" s="118"/>
      <c r="E285" s="119"/>
      <c r="F285" s="105">
        <f>F286</f>
        <v>1856.5</v>
      </c>
      <c r="G285" s="105">
        <f>G286</f>
        <v>1189.5</v>
      </c>
    </row>
    <row r="286" spans="1:7" ht="45">
      <c r="A286" s="100" t="s">
        <v>225</v>
      </c>
      <c r="B286" s="118" t="s">
        <v>416</v>
      </c>
      <c r="C286" s="118" t="s">
        <v>30</v>
      </c>
      <c r="D286" s="101" t="s">
        <v>226</v>
      </c>
      <c r="E286" s="119"/>
      <c r="F286" s="105">
        <f>F287</f>
        <v>1856.5</v>
      </c>
      <c r="G286" s="105">
        <f>G287</f>
        <v>1189.5</v>
      </c>
    </row>
    <row r="287" spans="1:7" ht="45">
      <c r="A287" s="100" t="s">
        <v>227</v>
      </c>
      <c r="B287" s="118" t="s">
        <v>416</v>
      </c>
      <c r="C287" s="118" t="s">
        <v>30</v>
      </c>
      <c r="D287" s="101" t="s">
        <v>228</v>
      </c>
      <c r="E287" s="119"/>
      <c r="F287" s="105">
        <f>F289+F291</f>
        <v>1856.5</v>
      </c>
      <c r="G287" s="105">
        <f>G289+G291</f>
        <v>1189.5</v>
      </c>
    </row>
    <row r="288" spans="1:7" ht="45">
      <c r="A288" s="117" t="s">
        <v>229</v>
      </c>
      <c r="B288" s="118" t="s">
        <v>416</v>
      </c>
      <c r="C288" s="118" t="s">
        <v>30</v>
      </c>
      <c r="D288" s="101" t="s">
        <v>230</v>
      </c>
      <c r="E288" s="119"/>
      <c r="F288" s="105">
        <v>1856.5</v>
      </c>
      <c r="G288" s="105">
        <f>G289+G291</f>
        <v>1189.5</v>
      </c>
    </row>
    <row r="289" spans="1:7" ht="45">
      <c r="A289" s="100" t="s">
        <v>417</v>
      </c>
      <c r="B289" s="118" t="s">
        <v>416</v>
      </c>
      <c r="C289" s="118" t="s">
        <v>30</v>
      </c>
      <c r="D289" s="101" t="s">
        <v>418</v>
      </c>
      <c r="E289" s="119"/>
      <c r="F289" s="105">
        <v>760</v>
      </c>
      <c r="G289" s="105">
        <v>553</v>
      </c>
    </row>
    <row r="290" spans="1:7" ht="30">
      <c r="A290" s="100" t="s">
        <v>174</v>
      </c>
      <c r="B290" s="118" t="s">
        <v>416</v>
      </c>
      <c r="C290" s="118" t="s">
        <v>30</v>
      </c>
      <c r="D290" s="101" t="s">
        <v>418</v>
      </c>
      <c r="E290" s="119">
        <v>200</v>
      </c>
      <c r="F290" s="105">
        <v>760</v>
      </c>
      <c r="G290" s="105">
        <v>553</v>
      </c>
    </row>
    <row r="291" spans="1:7" ht="210">
      <c r="A291" s="116" t="s">
        <v>419</v>
      </c>
      <c r="B291" s="118" t="s">
        <v>416</v>
      </c>
      <c r="C291" s="118" t="s">
        <v>30</v>
      </c>
      <c r="D291" s="101" t="s">
        <v>420</v>
      </c>
      <c r="E291" s="119"/>
      <c r="F291" s="105">
        <v>1096.5</v>
      </c>
      <c r="G291" s="105">
        <f>G292</f>
        <v>636.5</v>
      </c>
    </row>
    <row r="292" spans="1:7" ht="30">
      <c r="A292" s="100" t="s">
        <v>174</v>
      </c>
      <c r="B292" s="118" t="s">
        <v>416</v>
      </c>
      <c r="C292" s="118" t="s">
        <v>30</v>
      </c>
      <c r="D292" s="101" t="s">
        <v>420</v>
      </c>
      <c r="E292" s="119">
        <v>200</v>
      </c>
      <c r="F292" s="105">
        <v>1096.5</v>
      </c>
      <c r="G292" s="105">
        <v>636.5</v>
      </c>
    </row>
    <row r="293" spans="1:7">
      <c r="A293" s="135" t="s">
        <v>35</v>
      </c>
      <c r="B293" s="129" t="s">
        <v>416</v>
      </c>
      <c r="C293" s="129" t="s">
        <v>34</v>
      </c>
      <c r="D293" s="136"/>
      <c r="E293" s="20"/>
      <c r="F293" s="105">
        <v>794.3</v>
      </c>
      <c r="G293" s="105">
        <v>794.3</v>
      </c>
    </row>
    <row r="294" spans="1:7" ht="30">
      <c r="A294" s="135" t="s">
        <v>235</v>
      </c>
      <c r="B294" s="129" t="s">
        <v>416</v>
      </c>
      <c r="C294" s="129" t="s">
        <v>34</v>
      </c>
      <c r="D294" s="129" t="s">
        <v>236</v>
      </c>
      <c r="E294" s="20"/>
      <c r="F294" s="105">
        <v>794.3</v>
      </c>
      <c r="G294" s="105">
        <v>794.3</v>
      </c>
    </row>
    <row r="295" spans="1:7" ht="45">
      <c r="A295" s="135" t="s">
        <v>251</v>
      </c>
      <c r="B295" s="129" t="s">
        <v>416</v>
      </c>
      <c r="C295" s="129" t="s">
        <v>34</v>
      </c>
      <c r="D295" s="129" t="s">
        <v>252</v>
      </c>
      <c r="E295" s="20"/>
      <c r="F295" s="105">
        <v>794.3</v>
      </c>
      <c r="G295" s="105">
        <v>794.3</v>
      </c>
    </row>
    <row r="296" spans="1:7" ht="30">
      <c r="A296" s="128" t="s">
        <v>253</v>
      </c>
      <c r="B296" s="129" t="s">
        <v>416</v>
      </c>
      <c r="C296" s="129" t="s">
        <v>34</v>
      </c>
      <c r="D296" s="129" t="s">
        <v>254</v>
      </c>
      <c r="E296" s="20"/>
      <c r="F296" s="105">
        <v>794.3</v>
      </c>
      <c r="G296" s="105">
        <v>794.3</v>
      </c>
    </row>
    <row r="297" spans="1:7" ht="75">
      <c r="A297" s="111" t="s">
        <v>248</v>
      </c>
      <c r="B297" s="129" t="s">
        <v>416</v>
      </c>
      <c r="C297" s="129" t="s">
        <v>34</v>
      </c>
      <c r="D297" s="101" t="s">
        <v>421</v>
      </c>
      <c r="E297" s="20"/>
      <c r="F297" s="105">
        <v>794.3</v>
      </c>
      <c r="G297" s="105">
        <v>794.3</v>
      </c>
    </row>
    <row r="298" spans="1:7">
      <c r="A298" s="128" t="s">
        <v>175</v>
      </c>
      <c r="B298" s="129" t="s">
        <v>416</v>
      </c>
      <c r="C298" s="129" t="s">
        <v>34</v>
      </c>
      <c r="D298" s="101" t="s">
        <v>421</v>
      </c>
      <c r="E298" s="20">
        <v>800</v>
      </c>
      <c r="F298" s="105">
        <v>794.3</v>
      </c>
      <c r="G298" s="105">
        <v>794.3</v>
      </c>
    </row>
    <row r="299" spans="1:7">
      <c r="A299" s="117" t="s">
        <v>250</v>
      </c>
      <c r="B299" s="118" t="s">
        <v>416</v>
      </c>
      <c r="C299" s="118" t="s">
        <v>36</v>
      </c>
      <c r="D299" s="118"/>
      <c r="E299" s="119"/>
      <c r="F299" s="105">
        <f>F301+F306+F308+F310+F312+F314+F319</f>
        <v>302459.3</v>
      </c>
      <c r="G299" s="105">
        <f>G301+G306+G308+G310+G312+G314+G319</f>
        <v>302458.40000000002</v>
      </c>
    </row>
    <row r="300" spans="1:7">
      <c r="A300" s="100" t="s">
        <v>165</v>
      </c>
      <c r="B300" s="134" t="s">
        <v>416</v>
      </c>
      <c r="C300" s="99" t="s">
        <v>36</v>
      </c>
      <c r="D300" s="101" t="s">
        <v>166</v>
      </c>
      <c r="E300" s="21"/>
      <c r="F300" s="105">
        <f>F301</f>
        <v>2272.1999999999998</v>
      </c>
      <c r="G300" s="105">
        <f>G301</f>
        <v>2272.1999999999998</v>
      </c>
    </row>
    <row r="301" spans="1:7">
      <c r="A301" s="100" t="s">
        <v>412</v>
      </c>
      <c r="B301" s="101" t="s">
        <v>416</v>
      </c>
      <c r="C301" s="99" t="s">
        <v>36</v>
      </c>
      <c r="D301" s="101" t="s">
        <v>413</v>
      </c>
      <c r="E301" s="21"/>
      <c r="F301" s="105">
        <f>F302</f>
        <v>2272.1999999999998</v>
      </c>
      <c r="G301" s="105">
        <f>G302</f>
        <v>2272.1999999999998</v>
      </c>
    </row>
    <row r="302" spans="1:7">
      <c r="A302" s="102" t="s">
        <v>175</v>
      </c>
      <c r="B302" s="101" t="s">
        <v>416</v>
      </c>
      <c r="C302" s="99" t="s">
        <v>36</v>
      </c>
      <c r="D302" s="101" t="s">
        <v>414</v>
      </c>
      <c r="E302" s="21">
        <v>800</v>
      </c>
      <c r="F302" s="105">
        <v>2272.1999999999998</v>
      </c>
      <c r="G302" s="105">
        <v>2272.1999999999998</v>
      </c>
    </row>
    <row r="303" spans="1:7" ht="30">
      <c r="A303" s="117" t="s">
        <v>235</v>
      </c>
      <c r="B303" s="118" t="s">
        <v>416</v>
      </c>
      <c r="C303" s="118" t="s">
        <v>36</v>
      </c>
      <c r="D303" s="118" t="s">
        <v>236</v>
      </c>
      <c r="E303" s="119"/>
      <c r="F303" s="105">
        <v>293287.5</v>
      </c>
      <c r="G303" s="105">
        <v>293286.5</v>
      </c>
    </row>
    <row r="304" spans="1:7" ht="45">
      <c r="A304" s="117" t="s">
        <v>251</v>
      </c>
      <c r="B304" s="118" t="s">
        <v>416</v>
      </c>
      <c r="C304" s="118" t="s">
        <v>36</v>
      </c>
      <c r="D304" s="118" t="s">
        <v>252</v>
      </c>
      <c r="E304" s="119"/>
      <c r="F304" s="105">
        <v>293287.5</v>
      </c>
      <c r="G304" s="105">
        <v>293286.5</v>
      </c>
    </row>
    <row r="305" spans="1:7" ht="30">
      <c r="A305" s="116" t="s">
        <v>253</v>
      </c>
      <c r="B305" s="118" t="s">
        <v>416</v>
      </c>
      <c r="C305" s="118" t="s">
        <v>36</v>
      </c>
      <c r="D305" s="118" t="s">
        <v>254</v>
      </c>
      <c r="E305" s="119"/>
      <c r="F305" s="105">
        <f>F306+F308+F310+F312+F314</f>
        <v>293287.5</v>
      </c>
      <c r="G305" s="105">
        <f>G306+G308+G310+G312+G314</f>
        <v>293286.60000000003</v>
      </c>
    </row>
    <row r="306" spans="1:7" ht="45">
      <c r="A306" s="117" t="s">
        <v>422</v>
      </c>
      <c r="B306" s="118" t="s">
        <v>416</v>
      </c>
      <c r="C306" s="118" t="s">
        <v>36</v>
      </c>
      <c r="D306" s="118" t="s">
        <v>423</v>
      </c>
      <c r="E306" s="119"/>
      <c r="F306" s="105">
        <v>251456.3</v>
      </c>
      <c r="G306" s="105">
        <v>251456.3</v>
      </c>
    </row>
    <row r="307" spans="1:7">
      <c r="A307" s="116" t="s">
        <v>175</v>
      </c>
      <c r="B307" s="118" t="s">
        <v>416</v>
      </c>
      <c r="C307" s="118" t="s">
        <v>36</v>
      </c>
      <c r="D307" s="118" t="s">
        <v>423</v>
      </c>
      <c r="E307" s="119">
        <v>800</v>
      </c>
      <c r="F307" s="105">
        <v>251456.3</v>
      </c>
      <c r="G307" s="105">
        <v>251456.3</v>
      </c>
    </row>
    <row r="308" spans="1:7" ht="60">
      <c r="A308" s="117" t="s">
        <v>424</v>
      </c>
      <c r="B308" s="118" t="s">
        <v>416</v>
      </c>
      <c r="C308" s="118" t="s">
        <v>36</v>
      </c>
      <c r="D308" s="118" t="s">
        <v>425</v>
      </c>
      <c r="E308" s="119"/>
      <c r="F308" s="105">
        <v>2751.9</v>
      </c>
      <c r="G308" s="105">
        <v>2751</v>
      </c>
    </row>
    <row r="309" spans="1:7">
      <c r="A309" s="116" t="s">
        <v>175</v>
      </c>
      <c r="B309" s="118" t="s">
        <v>416</v>
      </c>
      <c r="C309" s="118" t="s">
        <v>36</v>
      </c>
      <c r="D309" s="118" t="s">
        <v>425</v>
      </c>
      <c r="E309" s="119">
        <v>800</v>
      </c>
      <c r="F309" s="105">
        <v>2751.9</v>
      </c>
      <c r="G309" s="105">
        <v>2751</v>
      </c>
    </row>
    <row r="310" spans="1:7" ht="45">
      <c r="A310" s="117" t="s">
        <v>426</v>
      </c>
      <c r="B310" s="118" t="s">
        <v>416</v>
      </c>
      <c r="C310" s="118" t="s">
        <v>36</v>
      </c>
      <c r="D310" s="118" t="s">
        <v>427</v>
      </c>
      <c r="E310" s="119"/>
      <c r="F310" s="105">
        <v>37890.700000000004</v>
      </c>
      <c r="G310" s="105">
        <v>37890.700000000004</v>
      </c>
    </row>
    <row r="311" spans="1:7">
      <c r="A311" s="116" t="s">
        <v>175</v>
      </c>
      <c r="B311" s="118" t="s">
        <v>416</v>
      </c>
      <c r="C311" s="118" t="s">
        <v>36</v>
      </c>
      <c r="D311" s="118" t="s">
        <v>427</v>
      </c>
      <c r="E311" s="119">
        <v>800</v>
      </c>
      <c r="F311" s="105">
        <v>37890.700000000004</v>
      </c>
      <c r="G311" s="105">
        <v>37890.700000000004</v>
      </c>
    </row>
    <row r="312" spans="1:7" ht="75">
      <c r="A312" s="116" t="s">
        <v>248</v>
      </c>
      <c r="B312" s="118" t="s">
        <v>416</v>
      </c>
      <c r="C312" s="118" t="s">
        <v>36</v>
      </c>
      <c r="D312" s="118" t="s">
        <v>421</v>
      </c>
      <c r="E312" s="119"/>
      <c r="F312" s="105">
        <v>193.2</v>
      </c>
      <c r="G312" s="105">
        <v>193.2</v>
      </c>
    </row>
    <row r="313" spans="1:7">
      <c r="A313" s="116" t="s">
        <v>175</v>
      </c>
      <c r="B313" s="118" t="s">
        <v>416</v>
      </c>
      <c r="C313" s="118" t="s">
        <v>36</v>
      </c>
      <c r="D313" s="118" t="s">
        <v>421</v>
      </c>
      <c r="E313" s="119">
        <v>800</v>
      </c>
      <c r="F313" s="105">
        <v>193.2</v>
      </c>
      <c r="G313" s="105">
        <v>193.2</v>
      </c>
    </row>
    <row r="314" spans="1:7" ht="75">
      <c r="A314" s="116" t="s">
        <v>257</v>
      </c>
      <c r="B314" s="118" t="s">
        <v>416</v>
      </c>
      <c r="C314" s="118" t="s">
        <v>36</v>
      </c>
      <c r="D314" s="118" t="s">
        <v>258</v>
      </c>
      <c r="E314" s="119"/>
      <c r="F314" s="105">
        <v>995.4</v>
      </c>
      <c r="G314" s="105">
        <v>995.4</v>
      </c>
    </row>
    <row r="315" spans="1:7">
      <c r="A315" s="116" t="s">
        <v>175</v>
      </c>
      <c r="B315" s="118" t="s">
        <v>416</v>
      </c>
      <c r="C315" s="118" t="s">
        <v>36</v>
      </c>
      <c r="D315" s="118" t="s">
        <v>258</v>
      </c>
      <c r="E315" s="119">
        <v>800</v>
      </c>
      <c r="F315" s="105">
        <v>995.4</v>
      </c>
      <c r="G315" s="105">
        <v>995.4</v>
      </c>
    </row>
    <row r="316" spans="1:7" ht="75">
      <c r="A316" s="116" t="s">
        <v>311</v>
      </c>
      <c r="B316" s="118" t="s">
        <v>416</v>
      </c>
      <c r="C316" s="118" t="s">
        <v>36</v>
      </c>
      <c r="D316" s="118" t="s">
        <v>312</v>
      </c>
      <c r="E316" s="119"/>
      <c r="F316" s="105">
        <v>6899.6</v>
      </c>
      <c r="G316" s="105">
        <v>6899.6</v>
      </c>
    </row>
    <row r="317" spans="1:7" ht="30">
      <c r="A317" s="116" t="s">
        <v>338</v>
      </c>
      <c r="B317" s="118" t="s">
        <v>416</v>
      </c>
      <c r="C317" s="118" t="s">
        <v>36</v>
      </c>
      <c r="D317" s="118" t="s">
        <v>339</v>
      </c>
      <c r="E317" s="119"/>
      <c r="F317" s="105">
        <v>6899.6</v>
      </c>
      <c r="G317" s="105">
        <v>6899.6</v>
      </c>
    </row>
    <row r="318" spans="1:7" ht="30">
      <c r="A318" s="117" t="s">
        <v>340</v>
      </c>
      <c r="B318" s="118" t="s">
        <v>416</v>
      </c>
      <c r="C318" s="118" t="s">
        <v>36</v>
      </c>
      <c r="D318" s="118" t="s">
        <v>341</v>
      </c>
      <c r="E318" s="119"/>
      <c r="F318" s="105">
        <v>6899.6</v>
      </c>
      <c r="G318" s="105">
        <v>6899.6</v>
      </c>
    </row>
    <row r="319" spans="1:7" ht="75">
      <c r="A319" s="116" t="s">
        <v>428</v>
      </c>
      <c r="B319" s="118" t="s">
        <v>416</v>
      </c>
      <c r="C319" s="118" t="s">
        <v>36</v>
      </c>
      <c r="D319" s="118" t="s">
        <v>429</v>
      </c>
      <c r="E319" s="119"/>
      <c r="F319" s="105">
        <v>6899.6</v>
      </c>
      <c r="G319" s="105">
        <v>6899.6</v>
      </c>
    </row>
    <row r="320" spans="1:7" ht="30">
      <c r="A320" s="100" t="s">
        <v>174</v>
      </c>
      <c r="B320" s="118" t="s">
        <v>416</v>
      </c>
      <c r="C320" s="118" t="s">
        <v>36</v>
      </c>
      <c r="D320" s="118" t="s">
        <v>429</v>
      </c>
      <c r="E320" s="119">
        <v>200</v>
      </c>
      <c r="F320" s="105">
        <v>6899.6</v>
      </c>
      <c r="G320" s="105">
        <v>6899.6</v>
      </c>
    </row>
    <row r="321" spans="1:7">
      <c r="A321" s="117" t="s">
        <v>295</v>
      </c>
      <c r="B321" s="118" t="s">
        <v>416</v>
      </c>
      <c r="C321" s="118" t="s">
        <v>40</v>
      </c>
      <c r="D321" s="118"/>
      <c r="E321" s="119"/>
      <c r="F321" s="105">
        <f>F324+F329+F334+F336+F339+F344+F350+F353+F357+F362+F364+F366+F368+F370+F375+F377+F383</f>
        <v>355269.89999999997</v>
      </c>
      <c r="G321" s="105">
        <f>G324+G329+G334+G336+G339+G344+G350+G353+G357+G362+G364+G366+G368+G370+G375+G377+G383</f>
        <v>351685.8</v>
      </c>
    </row>
    <row r="322" spans="1:7">
      <c r="A322" s="117" t="s">
        <v>296</v>
      </c>
      <c r="B322" s="118" t="s">
        <v>416</v>
      </c>
      <c r="C322" s="118" t="s">
        <v>42</v>
      </c>
      <c r="D322" s="118"/>
      <c r="E322" s="119"/>
      <c r="F322" s="105">
        <f>F324+F331+F329</f>
        <v>22025.300000000003</v>
      </c>
      <c r="G322" s="105">
        <f>G324+G331+G329</f>
        <v>21528.799999999999</v>
      </c>
    </row>
    <row r="323" spans="1:7">
      <c r="A323" s="100" t="s">
        <v>165</v>
      </c>
      <c r="B323" s="134" t="s">
        <v>416</v>
      </c>
      <c r="C323" s="99" t="s">
        <v>42</v>
      </c>
      <c r="D323" s="101" t="s">
        <v>166</v>
      </c>
      <c r="E323" s="21"/>
      <c r="F323" s="105">
        <f>F324</f>
        <v>97.4</v>
      </c>
      <c r="G323" s="105">
        <f>G324</f>
        <v>97.4</v>
      </c>
    </row>
    <row r="324" spans="1:7">
      <c r="A324" s="100" t="s">
        <v>412</v>
      </c>
      <c r="B324" s="101" t="s">
        <v>416</v>
      </c>
      <c r="C324" s="99" t="s">
        <v>42</v>
      </c>
      <c r="D324" s="101" t="s">
        <v>413</v>
      </c>
      <c r="E324" s="21"/>
      <c r="F324" s="105">
        <f>F325</f>
        <v>97.4</v>
      </c>
      <c r="G324" s="105">
        <f>G325</f>
        <v>97.4</v>
      </c>
    </row>
    <row r="325" spans="1:7" ht="30">
      <c r="A325" s="100" t="s">
        <v>174</v>
      </c>
      <c r="B325" s="101" t="s">
        <v>416</v>
      </c>
      <c r="C325" s="99" t="s">
        <v>42</v>
      </c>
      <c r="D325" s="101" t="s">
        <v>414</v>
      </c>
      <c r="E325" s="21">
        <v>200</v>
      </c>
      <c r="F325" s="105">
        <v>97.4</v>
      </c>
      <c r="G325" s="105">
        <v>97.4</v>
      </c>
    </row>
    <row r="326" spans="1:7" ht="45">
      <c r="A326" s="117" t="s">
        <v>297</v>
      </c>
      <c r="B326" s="118" t="s">
        <v>416</v>
      </c>
      <c r="C326" s="118" t="s">
        <v>42</v>
      </c>
      <c r="D326" s="118" t="s">
        <v>298</v>
      </c>
      <c r="E326" s="119"/>
      <c r="F326" s="105">
        <v>500</v>
      </c>
      <c r="G326" s="105">
        <v>495</v>
      </c>
    </row>
    <row r="327" spans="1:7" ht="30">
      <c r="A327" s="117" t="s">
        <v>299</v>
      </c>
      <c r="B327" s="118" t="s">
        <v>416</v>
      </c>
      <c r="C327" s="118" t="s">
        <v>42</v>
      </c>
      <c r="D327" s="118" t="s">
        <v>300</v>
      </c>
      <c r="E327" s="119"/>
      <c r="F327" s="105">
        <v>500</v>
      </c>
      <c r="G327" s="105">
        <v>495</v>
      </c>
    </row>
    <row r="328" spans="1:7" ht="30">
      <c r="A328" s="117" t="s">
        <v>301</v>
      </c>
      <c r="B328" s="118" t="s">
        <v>416</v>
      </c>
      <c r="C328" s="118" t="s">
        <v>42</v>
      </c>
      <c r="D328" s="118" t="s">
        <v>302</v>
      </c>
      <c r="E328" s="119"/>
      <c r="F328" s="105">
        <v>500</v>
      </c>
      <c r="G328" s="105">
        <v>495</v>
      </c>
    </row>
    <row r="329" spans="1:7">
      <c r="A329" s="117" t="s">
        <v>430</v>
      </c>
      <c r="B329" s="118" t="s">
        <v>416</v>
      </c>
      <c r="C329" s="118" t="s">
        <v>42</v>
      </c>
      <c r="D329" s="118" t="s">
        <v>431</v>
      </c>
      <c r="E329" s="119"/>
      <c r="F329" s="105">
        <v>500</v>
      </c>
      <c r="G329" s="105">
        <v>495</v>
      </c>
    </row>
    <row r="330" spans="1:7" ht="30">
      <c r="A330" s="100" t="s">
        <v>174</v>
      </c>
      <c r="B330" s="118" t="s">
        <v>416</v>
      </c>
      <c r="C330" s="118" t="s">
        <v>42</v>
      </c>
      <c r="D330" s="118" t="s">
        <v>431</v>
      </c>
      <c r="E330" s="119">
        <v>200</v>
      </c>
      <c r="F330" s="105">
        <v>500</v>
      </c>
      <c r="G330" s="105">
        <v>495</v>
      </c>
    </row>
    <row r="331" spans="1:7" ht="75">
      <c r="A331" s="117" t="s">
        <v>311</v>
      </c>
      <c r="B331" s="118" t="s">
        <v>416</v>
      </c>
      <c r="C331" s="118" t="s">
        <v>42</v>
      </c>
      <c r="D331" s="118" t="s">
        <v>312</v>
      </c>
      <c r="E331" s="119"/>
      <c r="F331" s="105">
        <f>F332</f>
        <v>21427.9</v>
      </c>
      <c r="G331" s="105">
        <f>G332</f>
        <v>20936.399999999998</v>
      </c>
    </row>
    <row r="332" spans="1:7" ht="45">
      <c r="A332" s="117" t="s">
        <v>313</v>
      </c>
      <c r="B332" s="118" t="s">
        <v>416</v>
      </c>
      <c r="C332" s="118" t="s">
        <v>42</v>
      </c>
      <c r="D332" s="118" t="s">
        <v>314</v>
      </c>
      <c r="E332" s="119"/>
      <c r="F332" s="105">
        <f>F333+F339</f>
        <v>21427.9</v>
      </c>
      <c r="G332" s="105">
        <f>G333+G338</f>
        <v>20936.399999999998</v>
      </c>
    </row>
    <row r="333" spans="1:7" ht="45">
      <c r="A333" s="120" t="s">
        <v>432</v>
      </c>
      <c r="B333" s="118" t="s">
        <v>416</v>
      </c>
      <c r="C333" s="118" t="s">
        <v>42</v>
      </c>
      <c r="D333" s="118" t="s">
        <v>433</v>
      </c>
      <c r="E333" s="119"/>
      <c r="F333" s="105">
        <f>F334+F336</f>
        <v>19427.900000000001</v>
      </c>
      <c r="G333" s="105">
        <f>G334+G336</f>
        <v>19418.8</v>
      </c>
    </row>
    <row r="334" spans="1:7" ht="60">
      <c r="A334" s="117" t="s">
        <v>434</v>
      </c>
      <c r="B334" s="118" t="s">
        <v>416</v>
      </c>
      <c r="C334" s="118" t="s">
        <v>42</v>
      </c>
      <c r="D334" s="118" t="s">
        <v>435</v>
      </c>
      <c r="E334" s="119"/>
      <c r="F334" s="105">
        <v>16137.9</v>
      </c>
      <c r="G334" s="105">
        <f>G335</f>
        <v>16128.8</v>
      </c>
    </row>
    <row r="335" spans="1:7">
      <c r="A335" s="116" t="s">
        <v>175</v>
      </c>
      <c r="B335" s="118" t="s">
        <v>416</v>
      </c>
      <c r="C335" s="118" t="s">
        <v>42</v>
      </c>
      <c r="D335" s="118" t="s">
        <v>435</v>
      </c>
      <c r="E335" s="119">
        <v>800</v>
      </c>
      <c r="F335" s="105">
        <v>16137.9</v>
      </c>
      <c r="G335" s="105">
        <v>16128.8</v>
      </c>
    </row>
    <row r="336" spans="1:7" ht="30">
      <c r="A336" s="116" t="s">
        <v>436</v>
      </c>
      <c r="B336" s="118" t="s">
        <v>416</v>
      </c>
      <c r="C336" s="118" t="s">
        <v>42</v>
      </c>
      <c r="D336" s="118" t="s">
        <v>437</v>
      </c>
      <c r="E336" s="119"/>
      <c r="F336" s="105">
        <v>3290</v>
      </c>
      <c r="G336" s="105">
        <v>3290</v>
      </c>
    </row>
    <row r="337" spans="1:7" ht="45">
      <c r="A337" s="132" t="s">
        <v>211</v>
      </c>
      <c r="B337" s="118" t="s">
        <v>416</v>
      </c>
      <c r="C337" s="118" t="s">
        <v>42</v>
      </c>
      <c r="D337" s="118" t="s">
        <v>437</v>
      </c>
      <c r="E337" s="119">
        <v>400</v>
      </c>
      <c r="F337" s="105">
        <v>3290</v>
      </c>
      <c r="G337" s="105">
        <v>3290</v>
      </c>
    </row>
    <row r="338" spans="1:7" ht="45">
      <c r="A338" s="116" t="s">
        <v>315</v>
      </c>
      <c r="B338" s="118" t="s">
        <v>416</v>
      </c>
      <c r="C338" s="118" t="s">
        <v>42</v>
      </c>
      <c r="D338" s="118" t="s">
        <v>316</v>
      </c>
      <c r="E338" s="119"/>
      <c r="F338" s="105">
        <v>2000</v>
      </c>
      <c r="G338" s="105">
        <v>1517.6</v>
      </c>
    </row>
    <row r="339" spans="1:7" ht="30">
      <c r="A339" s="116" t="s">
        <v>438</v>
      </c>
      <c r="B339" s="118" t="s">
        <v>416</v>
      </c>
      <c r="C339" s="118" t="s">
        <v>42</v>
      </c>
      <c r="D339" s="118" t="s">
        <v>439</v>
      </c>
      <c r="E339" s="119"/>
      <c r="F339" s="105">
        <v>2000</v>
      </c>
      <c r="G339" s="105">
        <v>1517.6</v>
      </c>
    </row>
    <row r="340" spans="1:7" ht="30">
      <c r="A340" s="116" t="s">
        <v>440</v>
      </c>
      <c r="B340" s="118" t="s">
        <v>416</v>
      </c>
      <c r="C340" s="118" t="s">
        <v>42</v>
      </c>
      <c r="D340" s="118" t="s">
        <v>439</v>
      </c>
      <c r="E340" s="119">
        <v>200</v>
      </c>
      <c r="F340" s="105">
        <v>2000</v>
      </c>
      <c r="G340" s="105">
        <v>1517.6</v>
      </c>
    </row>
    <row r="341" spans="1:7">
      <c r="A341" s="117" t="s">
        <v>325</v>
      </c>
      <c r="B341" s="118" t="s">
        <v>416</v>
      </c>
      <c r="C341" s="118" t="s">
        <v>44</v>
      </c>
      <c r="D341" s="118"/>
      <c r="E341" s="119"/>
      <c r="F341" s="105">
        <f>F343+F352+F349</f>
        <v>33914.699999999997</v>
      </c>
      <c r="G341" s="105">
        <f t="shared" ref="G341" si="15">G343+G352+G349</f>
        <v>33536.9</v>
      </c>
    </row>
    <row r="342" spans="1:7">
      <c r="A342" s="100" t="s">
        <v>165</v>
      </c>
      <c r="B342" s="118" t="s">
        <v>416</v>
      </c>
      <c r="C342" s="118" t="s">
        <v>44</v>
      </c>
      <c r="D342" s="101" t="s">
        <v>166</v>
      </c>
      <c r="E342" s="119"/>
      <c r="F342" s="105">
        <f>F343</f>
        <v>24920.3</v>
      </c>
      <c r="G342" s="105">
        <f>G343</f>
        <v>24920.3</v>
      </c>
    </row>
    <row r="343" spans="1:7">
      <c r="A343" s="102" t="s">
        <v>191</v>
      </c>
      <c r="B343" s="118" t="s">
        <v>416</v>
      </c>
      <c r="C343" s="118" t="s">
        <v>44</v>
      </c>
      <c r="D343" s="118" t="s">
        <v>192</v>
      </c>
      <c r="E343" s="119"/>
      <c r="F343" s="105">
        <f>F344</f>
        <v>24920.3</v>
      </c>
      <c r="G343" s="105">
        <f>G344</f>
        <v>24920.3</v>
      </c>
    </row>
    <row r="344" spans="1:7" ht="165">
      <c r="A344" s="116" t="s">
        <v>441</v>
      </c>
      <c r="B344" s="118" t="s">
        <v>416</v>
      </c>
      <c r="C344" s="118" t="s">
        <v>44</v>
      </c>
      <c r="D344" s="118" t="s">
        <v>442</v>
      </c>
      <c r="E344" s="119"/>
      <c r="F344" s="105">
        <f>F345+F346</f>
        <v>24920.3</v>
      </c>
      <c r="G344" s="105">
        <f>G345+G346</f>
        <v>24920.3</v>
      </c>
    </row>
    <row r="345" spans="1:7">
      <c r="A345" s="116" t="s">
        <v>175</v>
      </c>
      <c r="B345" s="118" t="s">
        <v>416</v>
      </c>
      <c r="C345" s="118" t="s">
        <v>44</v>
      </c>
      <c r="D345" s="118" t="s">
        <v>442</v>
      </c>
      <c r="E345" s="119">
        <v>800</v>
      </c>
      <c r="F345" s="105">
        <v>24878.6</v>
      </c>
      <c r="G345" s="105">
        <v>24878.6</v>
      </c>
    </row>
    <row r="346" spans="1:7" ht="30">
      <c r="A346" s="100" t="s">
        <v>174</v>
      </c>
      <c r="B346" s="118" t="s">
        <v>416</v>
      </c>
      <c r="C346" s="118" t="s">
        <v>44</v>
      </c>
      <c r="D346" s="118" t="s">
        <v>442</v>
      </c>
      <c r="E346" s="119">
        <v>200</v>
      </c>
      <c r="F346" s="105">
        <v>41.7</v>
      </c>
      <c r="G346" s="105">
        <v>41.7</v>
      </c>
    </row>
    <row r="347" spans="1:7" ht="75">
      <c r="A347" s="117" t="s">
        <v>311</v>
      </c>
      <c r="B347" s="118" t="s">
        <v>416</v>
      </c>
      <c r="C347" s="118" t="s">
        <v>44</v>
      </c>
      <c r="D347" s="118" t="s">
        <v>312</v>
      </c>
      <c r="E347" s="119"/>
      <c r="F347" s="105">
        <f>F348</f>
        <v>8994.4</v>
      </c>
      <c r="G347" s="105">
        <f>G348</f>
        <v>8616.6</v>
      </c>
    </row>
    <row r="348" spans="1:7" ht="45">
      <c r="A348" s="117" t="s">
        <v>313</v>
      </c>
      <c r="B348" s="118" t="s">
        <v>416</v>
      </c>
      <c r="C348" s="118" t="s">
        <v>44</v>
      </c>
      <c r="D348" s="118" t="s">
        <v>314</v>
      </c>
      <c r="E348" s="119"/>
      <c r="F348" s="105">
        <f>F349+F352</f>
        <v>8994.4</v>
      </c>
      <c r="G348" s="105">
        <f>G349+G352</f>
        <v>8616.6</v>
      </c>
    </row>
    <row r="349" spans="1:7" ht="45">
      <c r="A349" s="137" t="s">
        <v>327</v>
      </c>
      <c r="B349" s="118" t="s">
        <v>416</v>
      </c>
      <c r="C349" s="118" t="s">
        <v>44</v>
      </c>
      <c r="D349" s="118" t="s">
        <v>328</v>
      </c>
      <c r="E349" s="119"/>
      <c r="F349" s="105">
        <v>332.5</v>
      </c>
      <c r="G349" s="105">
        <v>0</v>
      </c>
    </row>
    <row r="350" spans="1:7" ht="30">
      <c r="A350" s="137" t="s">
        <v>443</v>
      </c>
      <c r="B350" s="118" t="s">
        <v>416</v>
      </c>
      <c r="C350" s="118" t="s">
        <v>44</v>
      </c>
      <c r="D350" s="118" t="s">
        <v>444</v>
      </c>
      <c r="E350" s="119"/>
      <c r="F350" s="105">
        <v>332.5</v>
      </c>
      <c r="G350" s="105">
        <v>0</v>
      </c>
    </row>
    <row r="351" spans="1:7" ht="30">
      <c r="A351" s="111" t="s">
        <v>174</v>
      </c>
      <c r="B351" s="118" t="s">
        <v>416</v>
      </c>
      <c r="C351" s="118" t="s">
        <v>44</v>
      </c>
      <c r="D351" s="118" t="s">
        <v>444</v>
      </c>
      <c r="E351" s="119">
        <v>200</v>
      </c>
      <c r="F351" s="105">
        <v>332.5</v>
      </c>
      <c r="G351" s="105">
        <v>0</v>
      </c>
    </row>
    <row r="352" spans="1:7" ht="45">
      <c r="A352" s="120" t="s">
        <v>432</v>
      </c>
      <c r="B352" s="118" t="s">
        <v>416</v>
      </c>
      <c r="C352" s="118" t="s">
        <v>44</v>
      </c>
      <c r="D352" s="118" t="s">
        <v>433</v>
      </c>
      <c r="E352" s="119"/>
      <c r="F352" s="105">
        <f>F353</f>
        <v>8661.9</v>
      </c>
      <c r="G352" s="105">
        <f>G353</f>
        <v>8616.6</v>
      </c>
    </row>
    <row r="353" spans="1:7" ht="30">
      <c r="A353" s="117" t="s">
        <v>445</v>
      </c>
      <c r="B353" s="118" t="s">
        <v>416</v>
      </c>
      <c r="C353" s="118" t="s">
        <v>44</v>
      </c>
      <c r="D353" s="118" t="s">
        <v>446</v>
      </c>
      <c r="E353" s="119"/>
      <c r="F353" s="105">
        <f>F354</f>
        <v>8661.9</v>
      </c>
      <c r="G353" s="105">
        <f>G354</f>
        <v>8616.6</v>
      </c>
    </row>
    <row r="354" spans="1:7">
      <c r="A354" s="116" t="s">
        <v>175</v>
      </c>
      <c r="B354" s="118" t="s">
        <v>416</v>
      </c>
      <c r="C354" s="118" t="s">
        <v>44</v>
      </c>
      <c r="D354" s="118" t="s">
        <v>446</v>
      </c>
      <c r="E354" s="119">
        <v>800</v>
      </c>
      <c r="F354" s="105">
        <v>8661.9</v>
      </c>
      <c r="G354" s="105">
        <v>8616.6</v>
      </c>
    </row>
    <row r="355" spans="1:7">
      <c r="A355" s="117" t="s">
        <v>337</v>
      </c>
      <c r="B355" s="118" t="s">
        <v>416</v>
      </c>
      <c r="C355" s="118" t="s">
        <v>46</v>
      </c>
      <c r="D355" s="118"/>
      <c r="E355" s="119"/>
      <c r="F355" s="105">
        <f>F357+F362+F364+F366+F368+F370+F375+F377</f>
        <v>266793.8</v>
      </c>
      <c r="G355" s="105">
        <f>G357+G362+G364+G366+G368+G370+G375+G377</f>
        <v>264231.5</v>
      </c>
    </row>
    <row r="356" spans="1:7">
      <c r="A356" s="100" t="s">
        <v>165</v>
      </c>
      <c r="B356" s="134" t="s">
        <v>416</v>
      </c>
      <c r="C356" s="99" t="s">
        <v>46</v>
      </c>
      <c r="D356" s="101" t="s">
        <v>166</v>
      </c>
      <c r="E356" s="21"/>
      <c r="F356" s="105">
        <v>1970</v>
      </c>
      <c r="G356" s="105">
        <v>1970</v>
      </c>
    </row>
    <row r="357" spans="1:7">
      <c r="A357" s="100" t="s">
        <v>412</v>
      </c>
      <c r="B357" s="101" t="s">
        <v>416</v>
      </c>
      <c r="C357" s="99" t="s">
        <v>46</v>
      </c>
      <c r="D357" s="101" t="s">
        <v>413</v>
      </c>
      <c r="E357" s="21"/>
      <c r="F357" s="105">
        <v>1970</v>
      </c>
      <c r="G357" s="105">
        <v>1970</v>
      </c>
    </row>
    <row r="358" spans="1:7">
      <c r="A358" s="102" t="s">
        <v>175</v>
      </c>
      <c r="B358" s="101" t="s">
        <v>416</v>
      </c>
      <c r="C358" s="99" t="s">
        <v>46</v>
      </c>
      <c r="D358" s="101" t="s">
        <v>414</v>
      </c>
      <c r="E358" s="21">
        <v>800</v>
      </c>
      <c r="F358" s="105">
        <v>1970</v>
      </c>
      <c r="G358" s="105">
        <v>1970</v>
      </c>
    </row>
    <row r="359" spans="1:7" ht="75">
      <c r="A359" s="117" t="s">
        <v>311</v>
      </c>
      <c r="B359" s="118" t="s">
        <v>416</v>
      </c>
      <c r="C359" s="118" t="s">
        <v>46</v>
      </c>
      <c r="D359" s="118" t="s">
        <v>312</v>
      </c>
      <c r="E359" s="119"/>
      <c r="F359" s="105">
        <v>250547.9</v>
      </c>
      <c r="G359" s="105">
        <f>G360</f>
        <v>248085.59999999998</v>
      </c>
    </row>
    <row r="360" spans="1:7" ht="30">
      <c r="A360" s="117" t="s">
        <v>338</v>
      </c>
      <c r="B360" s="118" t="s">
        <v>416</v>
      </c>
      <c r="C360" s="118" t="s">
        <v>46</v>
      </c>
      <c r="D360" s="118" t="s">
        <v>339</v>
      </c>
      <c r="E360" s="119"/>
      <c r="F360" s="105">
        <v>250547.9</v>
      </c>
      <c r="G360" s="105">
        <f>G361</f>
        <v>248085.59999999998</v>
      </c>
    </row>
    <row r="361" spans="1:7" ht="30">
      <c r="A361" s="117" t="s">
        <v>340</v>
      </c>
      <c r="B361" s="118" t="s">
        <v>416</v>
      </c>
      <c r="C361" s="118" t="s">
        <v>46</v>
      </c>
      <c r="D361" s="118" t="s">
        <v>341</v>
      </c>
      <c r="E361" s="119"/>
      <c r="F361" s="105">
        <f>F362+F364+F366+F368+F370</f>
        <v>250547.89999999997</v>
      </c>
      <c r="G361" s="105">
        <f>G362+G364+G366+G368+G370</f>
        <v>248085.59999999998</v>
      </c>
    </row>
    <row r="362" spans="1:7" ht="30">
      <c r="A362" s="120" t="s">
        <v>447</v>
      </c>
      <c r="B362" s="118" t="s">
        <v>416</v>
      </c>
      <c r="C362" s="118" t="s">
        <v>46</v>
      </c>
      <c r="D362" s="118" t="s">
        <v>448</v>
      </c>
      <c r="E362" s="119"/>
      <c r="F362" s="105">
        <v>75015.599999999991</v>
      </c>
      <c r="G362" s="105">
        <v>75015.599999999991</v>
      </c>
    </row>
    <row r="363" spans="1:7" ht="30">
      <c r="A363" s="100" t="s">
        <v>174</v>
      </c>
      <c r="B363" s="118" t="s">
        <v>416</v>
      </c>
      <c r="C363" s="118" t="s">
        <v>46</v>
      </c>
      <c r="D363" s="118" t="s">
        <v>448</v>
      </c>
      <c r="E363" s="119">
        <v>200</v>
      </c>
      <c r="F363" s="105">
        <v>75015.599999999991</v>
      </c>
      <c r="G363" s="105">
        <v>75015.599999999991</v>
      </c>
    </row>
    <row r="364" spans="1:7" ht="30">
      <c r="A364" s="117" t="s">
        <v>449</v>
      </c>
      <c r="B364" s="118" t="s">
        <v>416</v>
      </c>
      <c r="C364" s="118" t="s">
        <v>46</v>
      </c>
      <c r="D364" s="118" t="s">
        <v>450</v>
      </c>
      <c r="E364" s="119"/>
      <c r="F364" s="105">
        <v>28234.6</v>
      </c>
      <c r="G364" s="105">
        <v>25772.7</v>
      </c>
    </row>
    <row r="365" spans="1:7" ht="30">
      <c r="A365" s="100" t="s">
        <v>174</v>
      </c>
      <c r="B365" s="118" t="s">
        <v>416</v>
      </c>
      <c r="C365" s="118" t="s">
        <v>46</v>
      </c>
      <c r="D365" s="118" t="s">
        <v>450</v>
      </c>
      <c r="E365" s="119">
        <v>200</v>
      </c>
      <c r="F365" s="105">
        <v>28234.6</v>
      </c>
      <c r="G365" s="105">
        <v>25772.7</v>
      </c>
    </row>
    <row r="366" spans="1:7" ht="105">
      <c r="A366" s="123" t="s">
        <v>451</v>
      </c>
      <c r="B366" s="118" t="s">
        <v>416</v>
      </c>
      <c r="C366" s="118" t="s">
        <v>46</v>
      </c>
      <c r="D366" s="118" t="s">
        <v>452</v>
      </c>
      <c r="E366" s="119"/>
      <c r="F366" s="105">
        <v>73973.399999999994</v>
      </c>
      <c r="G366" s="105">
        <v>73973.399999999994</v>
      </c>
    </row>
    <row r="367" spans="1:7">
      <c r="A367" s="116" t="s">
        <v>175</v>
      </c>
      <c r="B367" s="118" t="s">
        <v>416</v>
      </c>
      <c r="C367" s="118" t="s">
        <v>46</v>
      </c>
      <c r="D367" s="118" t="s">
        <v>452</v>
      </c>
      <c r="E367" s="119">
        <v>800</v>
      </c>
      <c r="F367" s="105">
        <v>73973.399999999994</v>
      </c>
      <c r="G367" s="105">
        <v>73973.399999999994</v>
      </c>
    </row>
    <row r="368" spans="1:7" ht="60">
      <c r="A368" s="117" t="s">
        <v>453</v>
      </c>
      <c r="B368" s="118" t="s">
        <v>416</v>
      </c>
      <c r="C368" s="118" t="s">
        <v>46</v>
      </c>
      <c r="D368" s="118" t="s">
        <v>454</v>
      </c>
      <c r="E368" s="119"/>
      <c r="F368" s="105">
        <v>40056.800000000003</v>
      </c>
      <c r="G368" s="105">
        <v>40056.400000000001</v>
      </c>
    </row>
    <row r="369" spans="1:7">
      <c r="A369" s="116" t="s">
        <v>175</v>
      </c>
      <c r="B369" s="118" t="s">
        <v>416</v>
      </c>
      <c r="C369" s="118" t="s">
        <v>46</v>
      </c>
      <c r="D369" s="118" t="s">
        <v>454</v>
      </c>
      <c r="E369" s="119">
        <v>800</v>
      </c>
      <c r="F369" s="105">
        <v>40056.800000000003</v>
      </c>
      <c r="G369" s="105">
        <v>40056.400000000001</v>
      </c>
    </row>
    <row r="370" spans="1:7" ht="60">
      <c r="A370" s="117" t="s">
        <v>455</v>
      </c>
      <c r="B370" s="118" t="s">
        <v>416</v>
      </c>
      <c r="C370" s="118" t="s">
        <v>46</v>
      </c>
      <c r="D370" s="118" t="s">
        <v>456</v>
      </c>
      <c r="E370" s="119"/>
      <c r="F370" s="105">
        <v>33267.5</v>
      </c>
      <c r="G370" s="105">
        <v>33267.5</v>
      </c>
    </row>
    <row r="371" spans="1:7">
      <c r="A371" s="116" t="s">
        <v>175</v>
      </c>
      <c r="B371" s="118" t="s">
        <v>416</v>
      </c>
      <c r="C371" s="118" t="s">
        <v>46</v>
      </c>
      <c r="D371" s="118" t="s">
        <v>456</v>
      </c>
      <c r="E371" s="119">
        <v>800</v>
      </c>
      <c r="F371" s="105">
        <v>33267.5</v>
      </c>
      <c r="G371" s="105">
        <v>33267.5</v>
      </c>
    </row>
    <row r="372" spans="1:7" ht="45">
      <c r="A372" s="117" t="s">
        <v>225</v>
      </c>
      <c r="B372" s="118" t="s">
        <v>416</v>
      </c>
      <c r="C372" s="118" t="s">
        <v>46</v>
      </c>
      <c r="D372" s="118" t="s">
        <v>226</v>
      </c>
      <c r="E372" s="119"/>
      <c r="F372" s="105">
        <v>14275.9</v>
      </c>
      <c r="G372" s="105">
        <v>14175.9</v>
      </c>
    </row>
    <row r="373" spans="1:7" ht="45">
      <c r="A373" s="117" t="s">
        <v>227</v>
      </c>
      <c r="B373" s="118" t="s">
        <v>416</v>
      </c>
      <c r="C373" s="118" t="s">
        <v>46</v>
      </c>
      <c r="D373" s="118" t="s">
        <v>228</v>
      </c>
      <c r="E373" s="119"/>
      <c r="F373" s="105">
        <v>14275.9</v>
      </c>
      <c r="G373" s="105">
        <v>14175.9</v>
      </c>
    </row>
    <row r="374" spans="1:7" ht="45">
      <c r="A374" s="117" t="s">
        <v>229</v>
      </c>
      <c r="B374" s="118" t="s">
        <v>416</v>
      </c>
      <c r="C374" s="118" t="s">
        <v>46</v>
      </c>
      <c r="D374" s="118" t="s">
        <v>230</v>
      </c>
      <c r="E374" s="119"/>
      <c r="F374" s="105">
        <v>14275.9</v>
      </c>
      <c r="G374" s="105">
        <v>14175.9</v>
      </c>
    </row>
    <row r="375" spans="1:7" ht="60">
      <c r="A375" s="138" t="s">
        <v>457</v>
      </c>
      <c r="B375" s="125" t="s">
        <v>416</v>
      </c>
      <c r="C375" s="125" t="s">
        <v>46</v>
      </c>
      <c r="D375" s="125" t="s">
        <v>458</v>
      </c>
      <c r="E375" s="126"/>
      <c r="F375" s="105">
        <v>100</v>
      </c>
      <c r="G375" s="105">
        <v>0</v>
      </c>
    </row>
    <row r="376" spans="1:7" ht="30">
      <c r="A376" s="100" t="s">
        <v>174</v>
      </c>
      <c r="B376" s="125" t="s">
        <v>416</v>
      </c>
      <c r="C376" s="125" t="s">
        <v>46</v>
      </c>
      <c r="D376" s="125" t="s">
        <v>458</v>
      </c>
      <c r="E376" s="126">
        <v>200</v>
      </c>
      <c r="F376" s="105">
        <v>100</v>
      </c>
      <c r="G376" s="105">
        <v>0</v>
      </c>
    </row>
    <row r="377" spans="1:7" ht="45">
      <c r="A377" s="116" t="s">
        <v>459</v>
      </c>
      <c r="B377" s="118" t="s">
        <v>416</v>
      </c>
      <c r="C377" s="118" t="s">
        <v>46</v>
      </c>
      <c r="D377" s="118" t="s">
        <v>460</v>
      </c>
      <c r="E377" s="119"/>
      <c r="F377" s="105">
        <v>14175.9</v>
      </c>
      <c r="G377" s="105">
        <v>14175.9</v>
      </c>
    </row>
    <row r="378" spans="1:7">
      <c r="A378" s="116" t="s">
        <v>175</v>
      </c>
      <c r="B378" s="118" t="s">
        <v>416</v>
      </c>
      <c r="C378" s="118" t="s">
        <v>46</v>
      </c>
      <c r="D378" s="118" t="s">
        <v>460</v>
      </c>
      <c r="E378" s="119">
        <v>800</v>
      </c>
      <c r="F378" s="105">
        <v>14175.9</v>
      </c>
      <c r="G378" s="105">
        <v>14175.9</v>
      </c>
    </row>
    <row r="379" spans="1:7" ht="30">
      <c r="A379" s="100" t="s">
        <v>350</v>
      </c>
      <c r="B379" s="101" t="s">
        <v>416</v>
      </c>
      <c r="C379" s="99" t="s">
        <v>48</v>
      </c>
      <c r="D379" s="101"/>
      <c r="E379" s="21"/>
      <c r="F379" s="105">
        <f t="shared" ref="F379:G382" si="16">F380</f>
        <v>32536.100000000002</v>
      </c>
      <c r="G379" s="105">
        <f t="shared" si="16"/>
        <v>32388.6</v>
      </c>
    </row>
    <row r="380" spans="1:7" ht="75">
      <c r="A380" s="100" t="s">
        <v>461</v>
      </c>
      <c r="B380" s="101" t="s">
        <v>416</v>
      </c>
      <c r="C380" s="99" t="s">
        <v>48</v>
      </c>
      <c r="D380" s="101" t="s">
        <v>312</v>
      </c>
      <c r="E380" s="21"/>
      <c r="F380" s="105">
        <f t="shared" si="16"/>
        <v>32536.100000000002</v>
      </c>
      <c r="G380" s="105">
        <f t="shared" si="16"/>
        <v>32388.6</v>
      </c>
    </row>
    <row r="381" spans="1:7" ht="90">
      <c r="A381" s="100" t="s">
        <v>462</v>
      </c>
      <c r="B381" s="101" t="s">
        <v>416</v>
      </c>
      <c r="C381" s="99" t="s">
        <v>48</v>
      </c>
      <c r="D381" s="101" t="s">
        <v>463</v>
      </c>
      <c r="E381" s="21"/>
      <c r="F381" s="105">
        <f t="shared" si="16"/>
        <v>32536.100000000002</v>
      </c>
      <c r="G381" s="105">
        <f t="shared" si="16"/>
        <v>32388.6</v>
      </c>
    </row>
    <row r="382" spans="1:7" ht="30">
      <c r="A382" s="100" t="s">
        <v>464</v>
      </c>
      <c r="B382" s="101" t="s">
        <v>416</v>
      </c>
      <c r="C382" s="99" t="s">
        <v>48</v>
      </c>
      <c r="D382" s="101" t="s">
        <v>465</v>
      </c>
      <c r="E382" s="21"/>
      <c r="F382" s="105">
        <f t="shared" si="16"/>
        <v>32536.100000000002</v>
      </c>
      <c r="G382" s="105">
        <f t="shared" si="16"/>
        <v>32388.6</v>
      </c>
    </row>
    <row r="383" spans="1:7" ht="45">
      <c r="A383" s="106" t="s">
        <v>189</v>
      </c>
      <c r="B383" s="101" t="s">
        <v>416</v>
      </c>
      <c r="C383" s="99" t="s">
        <v>48</v>
      </c>
      <c r="D383" s="101" t="s">
        <v>466</v>
      </c>
      <c r="E383" s="21"/>
      <c r="F383" s="105">
        <f>F384+F385</f>
        <v>32536.100000000002</v>
      </c>
      <c r="G383" s="105">
        <f>G384+G385</f>
        <v>32388.6</v>
      </c>
    </row>
    <row r="384" spans="1:7" ht="60">
      <c r="A384" s="100" t="s">
        <v>169</v>
      </c>
      <c r="B384" s="101" t="s">
        <v>416</v>
      </c>
      <c r="C384" s="99" t="s">
        <v>48</v>
      </c>
      <c r="D384" s="101" t="s">
        <v>466</v>
      </c>
      <c r="E384" s="21">
        <v>100</v>
      </c>
      <c r="F384" s="105">
        <v>30933.100000000002</v>
      </c>
      <c r="G384" s="105">
        <v>30863.1</v>
      </c>
    </row>
    <row r="385" spans="1:7" ht="30">
      <c r="A385" s="100" t="s">
        <v>174</v>
      </c>
      <c r="B385" s="101" t="s">
        <v>416</v>
      </c>
      <c r="C385" s="99" t="s">
        <v>48</v>
      </c>
      <c r="D385" s="101" t="s">
        <v>466</v>
      </c>
      <c r="E385" s="21">
        <v>200</v>
      </c>
      <c r="F385" s="105">
        <v>1603</v>
      </c>
      <c r="G385" s="105">
        <v>1525.5</v>
      </c>
    </row>
    <row r="386" spans="1:7">
      <c r="A386" s="102" t="s">
        <v>175</v>
      </c>
      <c r="B386" s="101" t="s">
        <v>416</v>
      </c>
      <c r="C386" s="99" t="s">
        <v>48</v>
      </c>
      <c r="D386" s="101" t="s">
        <v>466</v>
      </c>
      <c r="E386" s="21">
        <v>800</v>
      </c>
      <c r="F386" s="105">
        <v>0</v>
      </c>
      <c r="G386" s="105"/>
    </row>
    <row r="387" spans="1:7">
      <c r="A387" s="100"/>
      <c r="B387" s="101"/>
      <c r="C387" s="99"/>
      <c r="D387" s="101"/>
      <c r="E387" s="21"/>
      <c r="F387" s="103"/>
      <c r="G387" s="103"/>
    </row>
    <row r="388" spans="1:7" ht="29.25">
      <c r="A388" s="97" t="s">
        <v>467</v>
      </c>
      <c r="B388" s="98" t="s">
        <v>468</v>
      </c>
      <c r="C388" s="139" t="s">
        <v>181</v>
      </c>
      <c r="D388" s="98"/>
      <c r="E388" s="140"/>
      <c r="F388" s="103">
        <f>F389+F394</f>
        <v>95867.200000000012</v>
      </c>
      <c r="G388" s="103">
        <f>G389+G394</f>
        <v>95837.6</v>
      </c>
    </row>
    <row r="389" spans="1:7">
      <c r="A389" s="100" t="s">
        <v>3</v>
      </c>
      <c r="B389" s="101" t="s">
        <v>468</v>
      </c>
      <c r="C389" s="99" t="s">
        <v>2</v>
      </c>
      <c r="D389" s="98"/>
      <c r="E389" s="21"/>
      <c r="F389" s="105">
        <f t="shared" ref="F389:G392" si="17">F390</f>
        <v>85.5</v>
      </c>
      <c r="G389" s="105">
        <f t="shared" si="17"/>
        <v>85.5</v>
      </c>
    </row>
    <row r="390" spans="1:7">
      <c r="A390" s="100" t="s">
        <v>19</v>
      </c>
      <c r="B390" s="101" t="s">
        <v>468</v>
      </c>
      <c r="C390" s="99" t="s">
        <v>18</v>
      </c>
      <c r="D390" s="101"/>
      <c r="E390" s="21"/>
      <c r="F390" s="105">
        <f t="shared" si="17"/>
        <v>85.5</v>
      </c>
      <c r="G390" s="105">
        <f t="shared" si="17"/>
        <v>85.5</v>
      </c>
    </row>
    <row r="391" spans="1:7">
      <c r="A391" s="100" t="s">
        <v>165</v>
      </c>
      <c r="B391" s="101" t="s">
        <v>468</v>
      </c>
      <c r="C391" s="99" t="s">
        <v>18</v>
      </c>
      <c r="D391" s="101" t="s">
        <v>166</v>
      </c>
      <c r="E391" s="21"/>
      <c r="F391" s="105">
        <f t="shared" si="17"/>
        <v>85.5</v>
      </c>
      <c r="G391" s="105">
        <f t="shared" si="17"/>
        <v>85.5</v>
      </c>
    </row>
    <row r="392" spans="1:7">
      <c r="A392" s="100" t="s">
        <v>207</v>
      </c>
      <c r="B392" s="101" t="s">
        <v>468</v>
      </c>
      <c r="C392" s="99" t="s">
        <v>18</v>
      </c>
      <c r="D392" s="101" t="s">
        <v>208</v>
      </c>
      <c r="E392" s="21"/>
      <c r="F392" s="105">
        <f t="shared" si="17"/>
        <v>85.5</v>
      </c>
      <c r="G392" s="105">
        <f t="shared" si="17"/>
        <v>85.5</v>
      </c>
    </row>
    <row r="393" spans="1:7">
      <c r="A393" s="102" t="s">
        <v>175</v>
      </c>
      <c r="B393" s="101" t="s">
        <v>468</v>
      </c>
      <c r="C393" s="99" t="s">
        <v>18</v>
      </c>
      <c r="D393" s="101" t="s">
        <v>208</v>
      </c>
      <c r="E393" s="21">
        <v>800</v>
      </c>
      <c r="F393" s="105">
        <v>85.5</v>
      </c>
      <c r="G393" s="105">
        <v>85.5</v>
      </c>
    </row>
    <row r="394" spans="1:7" ht="30">
      <c r="A394" s="100" t="s">
        <v>469</v>
      </c>
      <c r="B394" s="101" t="s">
        <v>468</v>
      </c>
      <c r="C394" s="99" t="s">
        <v>24</v>
      </c>
      <c r="D394" s="101"/>
      <c r="E394" s="21"/>
      <c r="F394" s="105">
        <f>SUM(F395)</f>
        <v>95781.700000000012</v>
      </c>
      <c r="G394" s="105">
        <f>SUM(G395)</f>
        <v>95752.1</v>
      </c>
    </row>
    <row r="395" spans="1:7" ht="45">
      <c r="A395" s="106" t="s">
        <v>470</v>
      </c>
      <c r="B395" s="101" t="s">
        <v>468</v>
      </c>
      <c r="C395" s="99" t="s">
        <v>26</v>
      </c>
      <c r="D395" s="101"/>
      <c r="E395" s="21"/>
      <c r="F395" s="105">
        <f>SUM(F396)</f>
        <v>95781.700000000012</v>
      </c>
      <c r="G395" s="105">
        <f>SUM(G396)</f>
        <v>95752.1</v>
      </c>
    </row>
    <row r="396" spans="1:7" ht="45">
      <c r="A396" s="106" t="s">
        <v>225</v>
      </c>
      <c r="B396" s="101" t="s">
        <v>468</v>
      </c>
      <c r="C396" s="99" t="s">
        <v>26</v>
      </c>
      <c r="D396" s="101" t="s">
        <v>226</v>
      </c>
      <c r="E396" s="21"/>
      <c r="F396" s="105">
        <f>F397+F405+F414+F419</f>
        <v>95781.700000000012</v>
      </c>
      <c r="G396" s="105">
        <f>G397+G405+G414+G419</f>
        <v>95752.1</v>
      </c>
    </row>
    <row r="397" spans="1:7" ht="30">
      <c r="A397" s="106" t="s">
        <v>471</v>
      </c>
      <c r="B397" s="101" t="s">
        <v>468</v>
      </c>
      <c r="C397" s="99" t="s">
        <v>26</v>
      </c>
      <c r="D397" s="101" t="s">
        <v>472</v>
      </c>
      <c r="E397" s="21"/>
      <c r="F397" s="105">
        <v>44176.4</v>
      </c>
      <c r="G397" s="105">
        <v>44176.4</v>
      </c>
    </row>
    <row r="398" spans="1:7" ht="45">
      <c r="A398" s="106" t="s">
        <v>473</v>
      </c>
      <c r="B398" s="101" t="s">
        <v>468</v>
      </c>
      <c r="C398" s="99" t="s">
        <v>26</v>
      </c>
      <c r="D398" s="101" t="s">
        <v>474</v>
      </c>
      <c r="E398" s="21"/>
      <c r="F398" s="105">
        <v>44176.4</v>
      </c>
      <c r="G398" s="105">
        <v>44176.4</v>
      </c>
    </row>
    <row r="399" spans="1:7" ht="45">
      <c r="A399" s="116" t="s">
        <v>475</v>
      </c>
      <c r="B399" s="101" t="s">
        <v>468</v>
      </c>
      <c r="C399" s="99" t="s">
        <v>26</v>
      </c>
      <c r="D399" s="101" t="s">
        <v>476</v>
      </c>
      <c r="E399" s="21"/>
      <c r="F399" s="105">
        <f>F400</f>
        <v>13549.6</v>
      </c>
      <c r="G399" s="105">
        <f>G400</f>
        <v>13549.6</v>
      </c>
    </row>
    <row r="400" spans="1:7" ht="30">
      <c r="A400" s="100" t="s">
        <v>174</v>
      </c>
      <c r="B400" s="101" t="s">
        <v>468</v>
      </c>
      <c r="C400" s="99" t="s">
        <v>26</v>
      </c>
      <c r="D400" s="101" t="s">
        <v>476</v>
      </c>
      <c r="E400" s="21">
        <v>200</v>
      </c>
      <c r="F400" s="105">
        <v>13549.6</v>
      </c>
      <c r="G400" s="105">
        <v>13549.6</v>
      </c>
    </row>
    <row r="401" spans="1:7" ht="30">
      <c r="A401" s="106" t="s">
        <v>477</v>
      </c>
      <c r="B401" s="101" t="s">
        <v>468</v>
      </c>
      <c r="C401" s="99" t="s">
        <v>26</v>
      </c>
      <c r="D401" s="101" t="s">
        <v>478</v>
      </c>
      <c r="E401" s="21"/>
      <c r="F401" s="105">
        <v>30084.7</v>
      </c>
      <c r="G401" s="105">
        <v>30084.7</v>
      </c>
    </row>
    <row r="402" spans="1:7" ht="30">
      <c r="A402" s="100" t="s">
        <v>174</v>
      </c>
      <c r="B402" s="101" t="s">
        <v>468</v>
      </c>
      <c r="C402" s="99" t="s">
        <v>26</v>
      </c>
      <c r="D402" s="101" t="s">
        <v>478</v>
      </c>
      <c r="E402" s="21">
        <v>200</v>
      </c>
      <c r="F402" s="105">
        <v>30084.7</v>
      </c>
      <c r="G402" s="105">
        <v>30084.7</v>
      </c>
    </row>
    <row r="403" spans="1:7" ht="105">
      <c r="A403" s="100" t="s">
        <v>479</v>
      </c>
      <c r="B403" s="101" t="s">
        <v>468</v>
      </c>
      <c r="C403" s="99" t="s">
        <v>26</v>
      </c>
      <c r="D403" s="101" t="s">
        <v>480</v>
      </c>
      <c r="E403" s="21"/>
      <c r="F403" s="105">
        <v>542.1</v>
      </c>
      <c r="G403" s="105">
        <v>542.1</v>
      </c>
    </row>
    <row r="404" spans="1:7" ht="30">
      <c r="A404" s="100" t="s">
        <v>174</v>
      </c>
      <c r="B404" s="101" t="s">
        <v>468</v>
      </c>
      <c r="C404" s="99" t="s">
        <v>26</v>
      </c>
      <c r="D404" s="101" t="s">
        <v>480</v>
      </c>
      <c r="E404" s="21">
        <v>200</v>
      </c>
      <c r="F404" s="105">
        <v>542.1</v>
      </c>
      <c r="G404" s="105">
        <v>542.1</v>
      </c>
    </row>
    <row r="405" spans="1:7" ht="45">
      <c r="A405" s="100" t="s">
        <v>481</v>
      </c>
      <c r="B405" s="101" t="s">
        <v>468</v>
      </c>
      <c r="C405" s="99" t="s">
        <v>26</v>
      </c>
      <c r="D405" s="101" t="s">
        <v>482</v>
      </c>
      <c r="E405" s="21"/>
      <c r="F405" s="105">
        <f>F406</f>
        <v>2300.4</v>
      </c>
      <c r="G405" s="105">
        <f>G406</f>
        <v>2300.4</v>
      </c>
    </row>
    <row r="406" spans="1:7" ht="30">
      <c r="A406" s="100" t="s">
        <v>483</v>
      </c>
      <c r="B406" s="101" t="s">
        <v>468</v>
      </c>
      <c r="C406" s="99" t="s">
        <v>26</v>
      </c>
      <c r="D406" s="101" t="s">
        <v>484</v>
      </c>
      <c r="E406" s="21"/>
      <c r="F406" s="105">
        <f>F407+F409+F411</f>
        <v>2300.4</v>
      </c>
      <c r="G406" s="105">
        <f>G407+G409+G411</f>
        <v>2300.4</v>
      </c>
    </row>
    <row r="407" spans="1:7" ht="45">
      <c r="A407" s="100" t="s">
        <v>485</v>
      </c>
      <c r="B407" s="107" t="s">
        <v>468</v>
      </c>
      <c r="C407" s="107" t="s">
        <v>26</v>
      </c>
      <c r="D407" s="107" t="s">
        <v>486</v>
      </c>
      <c r="E407" s="107"/>
      <c r="F407" s="105">
        <v>97.8</v>
      </c>
      <c r="G407" s="105">
        <v>97.8</v>
      </c>
    </row>
    <row r="408" spans="1:7" ht="30">
      <c r="A408" s="100" t="s">
        <v>174</v>
      </c>
      <c r="B408" s="107" t="s">
        <v>468</v>
      </c>
      <c r="C408" s="107" t="s">
        <v>26</v>
      </c>
      <c r="D408" s="107" t="s">
        <v>486</v>
      </c>
      <c r="E408" s="107" t="s">
        <v>198</v>
      </c>
      <c r="F408" s="105">
        <v>97.8</v>
      </c>
      <c r="G408" s="105">
        <v>97.8</v>
      </c>
    </row>
    <row r="409" spans="1:7" ht="45">
      <c r="A409" s="116" t="s">
        <v>487</v>
      </c>
      <c r="B409" s="107" t="s">
        <v>468</v>
      </c>
      <c r="C409" s="107" t="s">
        <v>26</v>
      </c>
      <c r="D409" s="107" t="s">
        <v>488</v>
      </c>
      <c r="E409" s="107"/>
      <c r="F409" s="105">
        <v>89</v>
      </c>
      <c r="G409" s="105">
        <v>89</v>
      </c>
    </row>
    <row r="410" spans="1:7" ht="30">
      <c r="A410" s="100" t="s">
        <v>174</v>
      </c>
      <c r="B410" s="107" t="s">
        <v>468</v>
      </c>
      <c r="C410" s="107" t="s">
        <v>26</v>
      </c>
      <c r="D410" s="107" t="s">
        <v>488</v>
      </c>
      <c r="E410" s="107" t="s">
        <v>198</v>
      </c>
      <c r="F410" s="105">
        <v>89</v>
      </c>
      <c r="G410" s="105">
        <v>89</v>
      </c>
    </row>
    <row r="411" spans="1:7" ht="30">
      <c r="A411" s="116" t="s">
        <v>489</v>
      </c>
      <c r="B411" s="101" t="s">
        <v>468</v>
      </c>
      <c r="C411" s="99" t="s">
        <v>26</v>
      </c>
      <c r="D411" s="107" t="s">
        <v>490</v>
      </c>
      <c r="E411" s="21"/>
      <c r="F411" s="105">
        <f>F412+F413</f>
        <v>2113.6</v>
      </c>
      <c r="G411" s="105">
        <f>G412+G413</f>
        <v>2113.6</v>
      </c>
    </row>
    <row r="412" spans="1:7" ht="60">
      <c r="A412" s="100" t="s">
        <v>169</v>
      </c>
      <c r="B412" s="101" t="s">
        <v>468</v>
      </c>
      <c r="C412" s="99" t="s">
        <v>26</v>
      </c>
      <c r="D412" s="107" t="s">
        <v>490</v>
      </c>
      <c r="E412" s="21">
        <v>100</v>
      </c>
      <c r="F412" s="105">
        <v>1906.8</v>
      </c>
      <c r="G412" s="105">
        <v>1906.8</v>
      </c>
    </row>
    <row r="413" spans="1:7" ht="30">
      <c r="A413" s="100" t="s">
        <v>174</v>
      </c>
      <c r="B413" s="101" t="s">
        <v>468</v>
      </c>
      <c r="C413" s="99" t="s">
        <v>26</v>
      </c>
      <c r="D413" s="107" t="s">
        <v>490</v>
      </c>
      <c r="E413" s="21">
        <v>200</v>
      </c>
      <c r="F413" s="105">
        <v>206.8</v>
      </c>
      <c r="G413" s="105">
        <v>206.8</v>
      </c>
    </row>
    <row r="414" spans="1:7" ht="30">
      <c r="A414" s="106" t="s">
        <v>491</v>
      </c>
      <c r="B414" s="101" t="s">
        <v>468</v>
      </c>
      <c r="C414" s="99" t="s">
        <v>26</v>
      </c>
      <c r="D414" s="101" t="s">
        <v>492</v>
      </c>
      <c r="E414" s="21"/>
      <c r="F414" s="105">
        <f>F415</f>
        <v>3274.1000000000004</v>
      </c>
      <c r="G414" s="105">
        <f>G415</f>
        <v>3274.1000000000004</v>
      </c>
    </row>
    <row r="415" spans="1:7" ht="30">
      <c r="A415" s="106" t="s">
        <v>493</v>
      </c>
      <c r="B415" s="101" t="s">
        <v>468</v>
      </c>
      <c r="C415" s="99" t="s">
        <v>26</v>
      </c>
      <c r="D415" s="101" t="s">
        <v>494</v>
      </c>
      <c r="E415" s="21"/>
      <c r="F415" s="105">
        <f>F416</f>
        <v>3274.1000000000004</v>
      </c>
      <c r="G415" s="105">
        <f>G416</f>
        <v>3274.1000000000004</v>
      </c>
    </row>
    <row r="416" spans="1:7">
      <c r="A416" s="106" t="s">
        <v>495</v>
      </c>
      <c r="B416" s="101" t="s">
        <v>468</v>
      </c>
      <c r="C416" s="99" t="s">
        <v>26</v>
      </c>
      <c r="D416" s="101" t="s">
        <v>496</v>
      </c>
      <c r="E416" s="21"/>
      <c r="F416" s="105">
        <f>F417+F418</f>
        <v>3274.1000000000004</v>
      </c>
      <c r="G416" s="105">
        <f>G417+G418</f>
        <v>3274.1000000000004</v>
      </c>
    </row>
    <row r="417" spans="1:7" ht="60">
      <c r="A417" s="100" t="s">
        <v>169</v>
      </c>
      <c r="B417" s="101" t="s">
        <v>468</v>
      </c>
      <c r="C417" s="99" t="s">
        <v>26</v>
      </c>
      <c r="D417" s="101" t="s">
        <v>496</v>
      </c>
      <c r="E417" s="21">
        <v>100</v>
      </c>
      <c r="F417" s="105">
        <v>1334.2</v>
      </c>
      <c r="G417" s="105">
        <v>1334.2</v>
      </c>
    </row>
    <row r="418" spans="1:7" ht="30">
      <c r="A418" s="100" t="s">
        <v>174</v>
      </c>
      <c r="B418" s="101" t="s">
        <v>468</v>
      </c>
      <c r="C418" s="99" t="s">
        <v>26</v>
      </c>
      <c r="D418" s="101" t="s">
        <v>496</v>
      </c>
      <c r="E418" s="21">
        <v>200</v>
      </c>
      <c r="F418" s="105">
        <v>1939.9</v>
      </c>
      <c r="G418" s="105">
        <v>1939.9</v>
      </c>
    </row>
    <row r="419" spans="1:7" ht="60">
      <c r="A419" s="100" t="s">
        <v>497</v>
      </c>
      <c r="B419" s="101" t="s">
        <v>468</v>
      </c>
      <c r="C419" s="99" t="s">
        <v>26</v>
      </c>
      <c r="D419" s="101" t="s">
        <v>498</v>
      </c>
      <c r="E419" s="21"/>
      <c r="F419" s="105">
        <f>F420</f>
        <v>46030.8</v>
      </c>
      <c r="G419" s="105">
        <f>G420</f>
        <v>46001.200000000004</v>
      </c>
    </row>
    <row r="420" spans="1:7" ht="45">
      <c r="A420" s="100" t="s">
        <v>499</v>
      </c>
      <c r="B420" s="101" t="s">
        <v>468</v>
      </c>
      <c r="C420" s="99" t="s">
        <v>26</v>
      </c>
      <c r="D420" s="101" t="s">
        <v>500</v>
      </c>
      <c r="E420" s="21"/>
      <c r="F420" s="105">
        <f>F421</f>
        <v>46030.8</v>
      </c>
      <c r="G420" s="105">
        <f>G421</f>
        <v>46001.200000000004</v>
      </c>
    </row>
    <row r="421" spans="1:7" ht="45">
      <c r="A421" s="102" t="s">
        <v>205</v>
      </c>
      <c r="B421" s="101" t="s">
        <v>468</v>
      </c>
      <c r="C421" s="99" t="s">
        <v>26</v>
      </c>
      <c r="D421" s="134" t="s">
        <v>501</v>
      </c>
      <c r="E421" s="21"/>
      <c r="F421" s="105">
        <f>F422+F423+F424</f>
        <v>46030.8</v>
      </c>
      <c r="G421" s="105">
        <f>G422+G423+G424</f>
        <v>46001.200000000004</v>
      </c>
    </row>
    <row r="422" spans="1:7" ht="60">
      <c r="A422" s="100" t="s">
        <v>169</v>
      </c>
      <c r="B422" s="101" t="s">
        <v>468</v>
      </c>
      <c r="C422" s="99" t="s">
        <v>26</v>
      </c>
      <c r="D422" s="134" t="s">
        <v>502</v>
      </c>
      <c r="E422" s="21">
        <v>100</v>
      </c>
      <c r="F422" s="105">
        <v>41130.400000000001</v>
      </c>
      <c r="G422" s="105">
        <v>41130.400000000001</v>
      </c>
    </row>
    <row r="423" spans="1:7" ht="30">
      <c r="A423" s="100" t="s">
        <v>174</v>
      </c>
      <c r="B423" s="101" t="s">
        <v>468</v>
      </c>
      <c r="C423" s="99" t="s">
        <v>26</v>
      </c>
      <c r="D423" s="134" t="s">
        <v>501</v>
      </c>
      <c r="E423" s="21">
        <v>200</v>
      </c>
      <c r="F423" s="105">
        <v>4377.6000000000004</v>
      </c>
      <c r="G423" s="105">
        <v>4348</v>
      </c>
    </row>
    <row r="424" spans="1:7">
      <c r="A424" s="102" t="s">
        <v>175</v>
      </c>
      <c r="B424" s="101" t="s">
        <v>468</v>
      </c>
      <c r="C424" s="99" t="s">
        <v>26</v>
      </c>
      <c r="D424" s="134" t="s">
        <v>501</v>
      </c>
      <c r="E424" s="21">
        <v>800</v>
      </c>
      <c r="F424" s="105">
        <v>522.79999999999995</v>
      </c>
      <c r="G424" s="105">
        <v>522.79999999999995</v>
      </c>
    </row>
    <row r="425" spans="1:7">
      <c r="A425" s="106"/>
      <c r="B425" s="110"/>
      <c r="C425" s="99" t="s">
        <v>181</v>
      </c>
      <c r="D425" s="110"/>
      <c r="E425" s="21"/>
      <c r="F425" s="103"/>
      <c r="G425" s="103"/>
    </row>
    <row r="426" spans="1:7" ht="29.25">
      <c r="A426" s="97" t="s">
        <v>503</v>
      </c>
      <c r="B426" s="98" t="s">
        <v>504</v>
      </c>
      <c r="C426" s="99" t="s">
        <v>181</v>
      </c>
      <c r="D426" s="98"/>
      <c r="E426" s="21"/>
      <c r="F426" s="103">
        <f>F427+F524</f>
        <v>2064697.4000000004</v>
      </c>
      <c r="G426" s="103">
        <f>G427+G524</f>
        <v>2059717.1000000003</v>
      </c>
    </row>
    <row r="427" spans="1:7">
      <c r="A427" s="100" t="s">
        <v>51</v>
      </c>
      <c r="B427" s="101" t="s">
        <v>504</v>
      </c>
      <c r="C427" s="99" t="s">
        <v>50</v>
      </c>
      <c r="D427" s="101"/>
      <c r="E427" s="21"/>
      <c r="F427" s="105">
        <f>F430+F435+F437+F440+F444+F446+F450+F455+F457+F459+F461+F463+F466+F470+F473+F479+F482+F484+F488+F490+F496+F498+F502+F510+F515+F519</f>
        <v>1935444.0000000005</v>
      </c>
      <c r="G427" s="105">
        <f>G430+G435+G437+G440+G444+G446+G450+G455+G457+G459+G461+G463+G466+G470+G473+G479+G482+G484+G488+G490+G496+G498+G502+G510+G515+G519</f>
        <v>1930722.5000000002</v>
      </c>
    </row>
    <row r="428" spans="1:7">
      <c r="A428" s="100" t="s">
        <v>505</v>
      </c>
      <c r="B428" s="101" t="s">
        <v>504</v>
      </c>
      <c r="C428" s="99" t="s">
        <v>52</v>
      </c>
      <c r="D428" s="101"/>
      <c r="E428" s="21"/>
      <c r="F428" s="105">
        <f>F430+F435+F437+F440+F444+F446</f>
        <v>737066.70000000007</v>
      </c>
      <c r="G428" s="105">
        <f>G430+G435+G437+G440+G444+G446</f>
        <v>734977.2</v>
      </c>
    </row>
    <row r="429" spans="1:7">
      <c r="A429" s="100" t="s">
        <v>165</v>
      </c>
      <c r="B429" s="101" t="s">
        <v>504</v>
      </c>
      <c r="C429" s="99" t="s">
        <v>52</v>
      </c>
      <c r="D429" s="101" t="s">
        <v>166</v>
      </c>
      <c r="E429" s="21"/>
      <c r="F429" s="105">
        <v>3881.5</v>
      </c>
      <c r="G429" s="105">
        <v>3881.5</v>
      </c>
    </row>
    <row r="430" spans="1:7">
      <c r="A430" s="100" t="s">
        <v>412</v>
      </c>
      <c r="B430" s="101" t="s">
        <v>504</v>
      </c>
      <c r="C430" s="99" t="s">
        <v>52</v>
      </c>
      <c r="D430" s="101" t="s">
        <v>413</v>
      </c>
      <c r="E430" s="21"/>
      <c r="F430" s="105">
        <v>3881.5</v>
      </c>
      <c r="G430" s="105">
        <v>3881.5</v>
      </c>
    </row>
    <row r="431" spans="1:7" ht="30">
      <c r="A431" s="100" t="s">
        <v>220</v>
      </c>
      <c r="B431" s="101" t="s">
        <v>504</v>
      </c>
      <c r="C431" s="99" t="s">
        <v>52</v>
      </c>
      <c r="D431" s="101" t="s">
        <v>413</v>
      </c>
      <c r="E431" s="21">
        <v>600</v>
      </c>
      <c r="F431" s="105">
        <v>3881.5</v>
      </c>
      <c r="G431" s="105">
        <v>3881.5</v>
      </c>
    </row>
    <row r="432" spans="1:7" ht="30">
      <c r="A432" s="100" t="s">
        <v>506</v>
      </c>
      <c r="B432" s="101" t="s">
        <v>504</v>
      </c>
      <c r="C432" s="99" t="s">
        <v>52</v>
      </c>
      <c r="D432" s="101" t="s">
        <v>507</v>
      </c>
      <c r="E432" s="21"/>
      <c r="F432" s="105">
        <f>F435+F437+F440+F444+F446</f>
        <v>733185.20000000007</v>
      </c>
      <c r="G432" s="105">
        <f>G435+G437+G440+G444+G446</f>
        <v>731095.7</v>
      </c>
    </row>
    <row r="433" spans="1:7" ht="30">
      <c r="A433" s="102" t="s">
        <v>508</v>
      </c>
      <c r="B433" s="101" t="s">
        <v>504</v>
      </c>
      <c r="C433" s="99" t="s">
        <v>52</v>
      </c>
      <c r="D433" s="101" t="s">
        <v>509</v>
      </c>
      <c r="E433" s="21"/>
      <c r="F433" s="105">
        <f>F434+F439</f>
        <v>732453.60000000009</v>
      </c>
      <c r="G433" s="105">
        <f>G434+G439</f>
        <v>730435.1</v>
      </c>
    </row>
    <row r="434" spans="1:7" ht="45">
      <c r="A434" s="102" t="s">
        <v>510</v>
      </c>
      <c r="B434" s="101" t="s">
        <v>504</v>
      </c>
      <c r="C434" s="99" t="s">
        <v>52</v>
      </c>
      <c r="D434" s="101" t="s">
        <v>511</v>
      </c>
      <c r="E434" s="21"/>
      <c r="F434" s="105">
        <f>F435+F437</f>
        <v>729966.60000000009</v>
      </c>
      <c r="G434" s="105">
        <f>G435+G437</f>
        <v>727948.1</v>
      </c>
    </row>
    <row r="435" spans="1:7" ht="45">
      <c r="A435" s="102" t="s">
        <v>205</v>
      </c>
      <c r="B435" s="101" t="s">
        <v>504</v>
      </c>
      <c r="C435" s="99" t="s">
        <v>52</v>
      </c>
      <c r="D435" s="101" t="s">
        <v>512</v>
      </c>
      <c r="E435" s="21"/>
      <c r="F435" s="105">
        <v>325661.80000000005</v>
      </c>
      <c r="G435" s="105">
        <f>G436</f>
        <v>323643.3</v>
      </c>
    </row>
    <row r="436" spans="1:7" ht="30">
      <c r="A436" s="100" t="s">
        <v>220</v>
      </c>
      <c r="B436" s="101" t="s">
        <v>504</v>
      </c>
      <c r="C436" s="99" t="s">
        <v>52</v>
      </c>
      <c r="D436" s="101" t="s">
        <v>512</v>
      </c>
      <c r="E436" s="21">
        <v>600</v>
      </c>
      <c r="F436" s="105">
        <v>325661.80000000005</v>
      </c>
      <c r="G436" s="105">
        <v>323643.3</v>
      </c>
    </row>
    <row r="437" spans="1:7" ht="195">
      <c r="A437" s="108" t="s">
        <v>513</v>
      </c>
      <c r="B437" s="101" t="s">
        <v>504</v>
      </c>
      <c r="C437" s="99" t="s">
        <v>52</v>
      </c>
      <c r="D437" s="101" t="s">
        <v>514</v>
      </c>
      <c r="E437" s="21"/>
      <c r="F437" s="105">
        <v>404304.8</v>
      </c>
      <c r="G437" s="105">
        <v>404304.8</v>
      </c>
    </row>
    <row r="438" spans="1:7" ht="30">
      <c r="A438" s="100" t="s">
        <v>220</v>
      </c>
      <c r="B438" s="101" t="s">
        <v>504</v>
      </c>
      <c r="C438" s="99" t="s">
        <v>52</v>
      </c>
      <c r="D438" s="101" t="s">
        <v>514</v>
      </c>
      <c r="E438" s="99" t="s">
        <v>515</v>
      </c>
      <c r="F438" s="105">
        <v>404304.8</v>
      </c>
      <c r="G438" s="105">
        <v>404304.8</v>
      </c>
    </row>
    <row r="439" spans="1:7" ht="30">
      <c r="A439" s="100" t="s">
        <v>516</v>
      </c>
      <c r="B439" s="101" t="s">
        <v>504</v>
      </c>
      <c r="C439" s="101" t="s">
        <v>52</v>
      </c>
      <c r="D439" s="101" t="s">
        <v>517</v>
      </c>
      <c r="E439" s="21"/>
      <c r="F439" s="105">
        <v>2487</v>
      </c>
      <c r="G439" s="105">
        <v>2487</v>
      </c>
    </row>
    <row r="440" spans="1:7" ht="75">
      <c r="A440" s="116" t="s">
        <v>518</v>
      </c>
      <c r="B440" s="101" t="s">
        <v>504</v>
      </c>
      <c r="C440" s="99" t="s">
        <v>52</v>
      </c>
      <c r="D440" s="101" t="s">
        <v>519</v>
      </c>
      <c r="E440" s="21"/>
      <c r="F440" s="105">
        <v>2487</v>
      </c>
      <c r="G440" s="105">
        <v>2487</v>
      </c>
    </row>
    <row r="441" spans="1:7" ht="30">
      <c r="A441" s="100" t="s">
        <v>220</v>
      </c>
      <c r="B441" s="101" t="s">
        <v>504</v>
      </c>
      <c r="C441" s="99" t="s">
        <v>52</v>
      </c>
      <c r="D441" s="101" t="s">
        <v>519</v>
      </c>
      <c r="E441" s="21">
        <v>600</v>
      </c>
      <c r="F441" s="105">
        <v>2487</v>
      </c>
      <c r="G441" s="105">
        <v>2487</v>
      </c>
    </row>
    <row r="442" spans="1:7" ht="60">
      <c r="A442" s="141" t="s">
        <v>520</v>
      </c>
      <c r="B442" s="142" t="s">
        <v>504</v>
      </c>
      <c r="C442" s="143" t="s">
        <v>52</v>
      </c>
      <c r="D442" s="142" t="s">
        <v>521</v>
      </c>
      <c r="E442" s="143"/>
      <c r="F442" s="105">
        <f>F443</f>
        <v>731.6</v>
      </c>
      <c r="G442" s="105">
        <f>G443</f>
        <v>660.6</v>
      </c>
    </row>
    <row r="443" spans="1:7" ht="45">
      <c r="A443" s="144" t="s">
        <v>522</v>
      </c>
      <c r="B443" s="142" t="s">
        <v>504</v>
      </c>
      <c r="C443" s="143" t="s">
        <v>52</v>
      </c>
      <c r="D443" s="142" t="s">
        <v>523</v>
      </c>
      <c r="E443" s="143"/>
      <c r="F443" s="105">
        <f>F444+F446</f>
        <v>731.6</v>
      </c>
      <c r="G443" s="105">
        <f>G444+G446</f>
        <v>660.6</v>
      </c>
    </row>
    <row r="444" spans="1:7" ht="30">
      <c r="A444" s="120" t="s">
        <v>524</v>
      </c>
      <c r="B444" s="118" t="s">
        <v>504</v>
      </c>
      <c r="C444" s="143" t="s">
        <v>52</v>
      </c>
      <c r="D444" s="118" t="s">
        <v>525</v>
      </c>
      <c r="E444" s="109"/>
      <c r="F444" s="105">
        <v>111</v>
      </c>
      <c r="G444" s="105">
        <v>111</v>
      </c>
    </row>
    <row r="445" spans="1:7" ht="30">
      <c r="A445" s="100" t="s">
        <v>220</v>
      </c>
      <c r="B445" s="118" t="s">
        <v>504</v>
      </c>
      <c r="C445" s="143" t="s">
        <v>52</v>
      </c>
      <c r="D445" s="118" t="s">
        <v>525</v>
      </c>
      <c r="E445" s="109">
        <v>600</v>
      </c>
      <c r="F445" s="105">
        <v>111</v>
      </c>
      <c r="G445" s="105">
        <v>111</v>
      </c>
    </row>
    <row r="446" spans="1:7" ht="30">
      <c r="A446" s="145" t="s">
        <v>526</v>
      </c>
      <c r="B446" s="142" t="s">
        <v>504</v>
      </c>
      <c r="C446" s="143" t="s">
        <v>52</v>
      </c>
      <c r="D446" s="142" t="s">
        <v>527</v>
      </c>
      <c r="E446" s="143"/>
      <c r="F446" s="105">
        <v>620.6</v>
      </c>
      <c r="G446" s="105">
        <v>549.6</v>
      </c>
    </row>
    <row r="447" spans="1:7" ht="30">
      <c r="A447" s="100" t="s">
        <v>220</v>
      </c>
      <c r="B447" s="142" t="s">
        <v>504</v>
      </c>
      <c r="C447" s="143" t="s">
        <v>52</v>
      </c>
      <c r="D447" s="142" t="s">
        <v>527</v>
      </c>
      <c r="E447" s="143">
        <v>600</v>
      </c>
      <c r="F447" s="105">
        <v>620.6</v>
      </c>
      <c r="G447" s="105">
        <v>549.6</v>
      </c>
    </row>
    <row r="448" spans="1:7">
      <c r="A448" s="100" t="s">
        <v>528</v>
      </c>
      <c r="B448" s="101" t="s">
        <v>504</v>
      </c>
      <c r="C448" s="101" t="s">
        <v>54</v>
      </c>
      <c r="D448" s="101"/>
      <c r="E448" s="110"/>
      <c r="F448" s="105">
        <f>F450+F455+F457+F459+F461+F463+F466+F470+F473</f>
        <v>934625.20000000007</v>
      </c>
      <c r="G448" s="105">
        <f>G450+G455+G457+G459+G461+G463+G466+G470+G473</f>
        <v>933340.10000000009</v>
      </c>
    </row>
    <row r="449" spans="1:7">
      <c r="A449" s="100" t="s">
        <v>165</v>
      </c>
      <c r="B449" s="101" t="s">
        <v>504</v>
      </c>
      <c r="C449" s="99" t="s">
        <v>54</v>
      </c>
      <c r="D449" s="101" t="s">
        <v>166</v>
      </c>
      <c r="E449" s="21"/>
      <c r="F449" s="105">
        <v>760</v>
      </c>
      <c r="G449" s="105">
        <f>G450</f>
        <v>760</v>
      </c>
    </row>
    <row r="450" spans="1:7">
      <c r="A450" s="100" t="s">
        <v>412</v>
      </c>
      <c r="B450" s="101" t="s">
        <v>504</v>
      </c>
      <c r="C450" s="99" t="s">
        <v>54</v>
      </c>
      <c r="D450" s="101" t="s">
        <v>413</v>
      </c>
      <c r="E450" s="21"/>
      <c r="F450" s="105">
        <v>760</v>
      </c>
      <c r="G450" s="105">
        <f>G451</f>
        <v>760</v>
      </c>
    </row>
    <row r="451" spans="1:7" ht="30">
      <c r="A451" s="100" t="s">
        <v>220</v>
      </c>
      <c r="B451" s="101" t="s">
        <v>504</v>
      </c>
      <c r="C451" s="99" t="s">
        <v>54</v>
      </c>
      <c r="D451" s="101" t="s">
        <v>413</v>
      </c>
      <c r="E451" s="21">
        <v>600</v>
      </c>
      <c r="F451" s="105">
        <v>760</v>
      </c>
      <c r="G451" s="105">
        <v>760</v>
      </c>
    </row>
    <row r="452" spans="1:7" ht="30">
      <c r="A452" s="100" t="s">
        <v>506</v>
      </c>
      <c r="B452" s="101" t="s">
        <v>504</v>
      </c>
      <c r="C452" s="99" t="s">
        <v>54</v>
      </c>
      <c r="D452" s="101" t="s">
        <v>507</v>
      </c>
      <c r="E452" s="21"/>
      <c r="F452" s="105">
        <f>F455+F457+F459+F461+F463+F466+F470+F473</f>
        <v>933865.20000000007</v>
      </c>
      <c r="G452" s="105">
        <f>G455+G457+G459+G461+G463+G466+G470+G473</f>
        <v>932580.10000000009</v>
      </c>
    </row>
    <row r="453" spans="1:7" ht="30">
      <c r="A453" s="102" t="s">
        <v>508</v>
      </c>
      <c r="B453" s="101" t="s">
        <v>504</v>
      </c>
      <c r="C453" s="99" t="s">
        <v>54</v>
      </c>
      <c r="D453" s="101" t="s">
        <v>509</v>
      </c>
      <c r="E453" s="21"/>
      <c r="F453" s="105">
        <f>F454+F465</f>
        <v>933112.9</v>
      </c>
      <c r="G453" s="105">
        <f>G454+G465</f>
        <v>931859.8</v>
      </c>
    </row>
    <row r="454" spans="1:7" ht="45">
      <c r="A454" s="106" t="s">
        <v>510</v>
      </c>
      <c r="B454" s="101" t="s">
        <v>504</v>
      </c>
      <c r="C454" s="99" t="s">
        <v>54</v>
      </c>
      <c r="D454" s="101" t="s">
        <v>511</v>
      </c>
      <c r="E454" s="21"/>
      <c r="F454" s="105">
        <f>F455+F457+F459+F461+F463</f>
        <v>916769.20000000007</v>
      </c>
      <c r="G454" s="105">
        <f>G455+G457+G459+G461+G463</f>
        <v>915521.10000000009</v>
      </c>
    </row>
    <row r="455" spans="1:7" ht="45">
      <c r="A455" s="117" t="s">
        <v>529</v>
      </c>
      <c r="B455" s="101" t="s">
        <v>504</v>
      </c>
      <c r="C455" s="101" t="s">
        <v>54</v>
      </c>
      <c r="D455" s="118" t="s">
        <v>530</v>
      </c>
      <c r="E455" s="146"/>
      <c r="F455" s="105">
        <f>F456</f>
        <v>9742.5</v>
      </c>
      <c r="G455" s="105">
        <f>G456</f>
        <v>9667.4</v>
      </c>
    </row>
    <row r="456" spans="1:7" ht="30">
      <c r="A456" s="100" t="s">
        <v>220</v>
      </c>
      <c r="B456" s="101" t="s">
        <v>504</v>
      </c>
      <c r="C456" s="101" t="s">
        <v>54</v>
      </c>
      <c r="D456" s="118" t="s">
        <v>530</v>
      </c>
      <c r="E456" s="109">
        <v>600</v>
      </c>
      <c r="F456" s="105">
        <v>9742.5</v>
      </c>
      <c r="G456" s="105">
        <v>9667.4</v>
      </c>
    </row>
    <row r="457" spans="1:7" ht="30">
      <c r="A457" s="117" t="s">
        <v>531</v>
      </c>
      <c r="B457" s="101" t="s">
        <v>504</v>
      </c>
      <c r="C457" s="101" t="s">
        <v>54</v>
      </c>
      <c r="D457" s="118" t="s">
        <v>532</v>
      </c>
      <c r="E457" s="146"/>
      <c r="F457" s="105">
        <v>480</v>
      </c>
      <c r="G457" s="105">
        <v>480</v>
      </c>
    </row>
    <row r="458" spans="1:7" ht="30">
      <c r="A458" s="100" t="s">
        <v>220</v>
      </c>
      <c r="B458" s="101" t="s">
        <v>504</v>
      </c>
      <c r="C458" s="101" t="s">
        <v>54</v>
      </c>
      <c r="D458" s="118" t="s">
        <v>532</v>
      </c>
      <c r="E458" s="109">
        <v>600</v>
      </c>
      <c r="F458" s="105">
        <v>480</v>
      </c>
      <c r="G458" s="105">
        <v>480</v>
      </c>
    </row>
    <row r="459" spans="1:7" ht="45">
      <c r="A459" s="106" t="s">
        <v>205</v>
      </c>
      <c r="B459" s="101" t="s">
        <v>504</v>
      </c>
      <c r="C459" s="99" t="s">
        <v>54</v>
      </c>
      <c r="D459" s="101" t="s">
        <v>512</v>
      </c>
      <c r="E459" s="21"/>
      <c r="F459" s="105">
        <v>234638.5</v>
      </c>
      <c r="G459" s="105">
        <v>233916.3</v>
      </c>
    </row>
    <row r="460" spans="1:7" ht="30">
      <c r="A460" s="100" t="s">
        <v>220</v>
      </c>
      <c r="B460" s="101" t="s">
        <v>504</v>
      </c>
      <c r="C460" s="101" t="s">
        <v>54</v>
      </c>
      <c r="D460" s="101" t="s">
        <v>512</v>
      </c>
      <c r="E460" s="110">
        <v>600</v>
      </c>
      <c r="F460" s="105">
        <v>234638.5</v>
      </c>
      <c r="G460" s="105">
        <v>233916.3</v>
      </c>
    </row>
    <row r="461" spans="1:7" ht="45">
      <c r="A461" s="117" t="s">
        <v>533</v>
      </c>
      <c r="B461" s="101" t="s">
        <v>504</v>
      </c>
      <c r="C461" s="101" t="s">
        <v>54</v>
      </c>
      <c r="D461" s="118" t="s">
        <v>534</v>
      </c>
      <c r="E461" s="146"/>
      <c r="F461" s="105">
        <v>8267.4</v>
      </c>
      <c r="G461" s="105">
        <v>7816.6</v>
      </c>
    </row>
    <row r="462" spans="1:7" ht="30">
      <c r="A462" s="100" t="s">
        <v>220</v>
      </c>
      <c r="B462" s="101" t="s">
        <v>504</v>
      </c>
      <c r="C462" s="101" t="s">
        <v>54</v>
      </c>
      <c r="D462" s="118" t="s">
        <v>534</v>
      </c>
      <c r="E462" s="109">
        <v>600</v>
      </c>
      <c r="F462" s="105">
        <v>8267.4</v>
      </c>
      <c r="G462" s="105">
        <v>7816.6</v>
      </c>
    </row>
    <row r="463" spans="1:7" ht="195">
      <c r="A463" s="100" t="s">
        <v>513</v>
      </c>
      <c r="B463" s="101" t="s">
        <v>504</v>
      </c>
      <c r="C463" s="99" t="s">
        <v>54</v>
      </c>
      <c r="D463" s="101" t="s">
        <v>535</v>
      </c>
      <c r="E463" s="101"/>
      <c r="F463" s="105">
        <v>663640.80000000005</v>
      </c>
      <c r="G463" s="105">
        <v>663640.80000000005</v>
      </c>
    </row>
    <row r="464" spans="1:7" ht="30">
      <c r="A464" s="100" t="s">
        <v>220</v>
      </c>
      <c r="B464" s="101" t="s">
        <v>504</v>
      </c>
      <c r="C464" s="101" t="s">
        <v>54</v>
      </c>
      <c r="D464" s="101" t="s">
        <v>535</v>
      </c>
      <c r="E464" s="101" t="s">
        <v>515</v>
      </c>
      <c r="F464" s="105">
        <v>663640.80000000005</v>
      </c>
      <c r="G464" s="105">
        <v>663640.80000000005</v>
      </c>
    </row>
    <row r="465" spans="1:7" ht="30">
      <c r="A465" s="100" t="s">
        <v>516</v>
      </c>
      <c r="B465" s="101" t="s">
        <v>504</v>
      </c>
      <c r="C465" s="101" t="s">
        <v>54</v>
      </c>
      <c r="D465" s="101" t="s">
        <v>517</v>
      </c>
      <c r="E465" s="101"/>
      <c r="F465" s="105">
        <f>F466</f>
        <v>16343.7</v>
      </c>
      <c r="G465" s="105">
        <f>G466</f>
        <v>16338.7</v>
      </c>
    </row>
    <row r="466" spans="1:7" ht="30">
      <c r="A466" s="144" t="s">
        <v>536</v>
      </c>
      <c r="B466" s="101" t="s">
        <v>504</v>
      </c>
      <c r="C466" s="101" t="s">
        <v>54</v>
      </c>
      <c r="D466" s="147" t="s">
        <v>537</v>
      </c>
      <c r="E466" s="110"/>
      <c r="F466" s="105">
        <f>F467</f>
        <v>16343.7</v>
      </c>
      <c r="G466" s="105">
        <f>G467</f>
        <v>16338.7</v>
      </c>
    </row>
    <row r="467" spans="1:7" ht="45">
      <c r="A467" s="144" t="s">
        <v>211</v>
      </c>
      <c r="B467" s="101" t="s">
        <v>504</v>
      </c>
      <c r="C467" s="101" t="s">
        <v>54</v>
      </c>
      <c r="D467" s="147" t="s">
        <v>537</v>
      </c>
      <c r="E467" s="110">
        <v>400</v>
      </c>
      <c r="F467" s="105">
        <v>16343.7</v>
      </c>
      <c r="G467" s="105">
        <v>16338.7</v>
      </c>
    </row>
    <row r="468" spans="1:7" ht="60">
      <c r="A468" s="148" t="s">
        <v>520</v>
      </c>
      <c r="B468" s="118" t="s">
        <v>504</v>
      </c>
      <c r="C468" s="118" t="s">
        <v>54</v>
      </c>
      <c r="D468" s="118" t="s">
        <v>521</v>
      </c>
      <c r="E468" s="109"/>
      <c r="F468" s="105">
        <f>F469</f>
        <v>752.3</v>
      </c>
      <c r="G468" s="105">
        <f>G469</f>
        <v>720.3</v>
      </c>
    </row>
    <row r="469" spans="1:7" ht="45">
      <c r="A469" s="149" t="s">
        <v>522</v>
      </c>
      <c r="B469" s="118" t="s">
        <v>504</v>
      </c>
      <c r="C469" s="118" t="s">
        <v>54</v>
      </c>
      <c r="D469" s="118" t="s">
        <v>523</v>
      </c>
      <c r="E469" s="109"/>
      <c r="F469" s="105">
        <f>F470+F473</f>
        <v>752.3</v>
      </c>
      <c r="G469" s="105">
        <f>G470+G473</f>
        <v>720.3</v>
      </c>
    </row>
    <row r="470" spans="1:7" ht="30">
      <c r="A470" s="120" t="s">
        <v>524</v>
      </c>
      <c r="B470" s="118" t="s">
        <v>504</v>
      </c>
      <c r="C470" s="118" t="s">
        <v>54</v>
      </c>
      <c r="D470" s="118" t="s">
        <v>525</v>
      </c>
      <c r="E470" s="109"/>
      <c r="F470" s="105">
        <f>F471+F472</f>
        <v>305.3</v>
      </c>
      <c r="G470" s="105">
        <f>G471+G472</f>
        <v>305.3</v>
      </c>
    </row>
    <row r="471" spans="1:7" ht="30">
      <c r="A471" s="100" t="s">
        <v>220</v>
      </c>
      <c r="B471" s="118" t="s">
        <v>504</v>
      </c>
      <c r="C471" s="118" t="s">
        <v>54</v>
      </c>
      <c r="D471" s="118" t="s">
        <v>525</v>
      </c>
      <c r="E471" s="109">
        <v>600</v>
      </c>
      <c r="F471" s="105">
        <v>302.3</v>
      </c>
      <c r="G471" s="105">
        <v>302.3</v>
      </c>
    </row>
    <row r="472" spans="1:7">
      <c r="A472" s="100" t="s">
        <v>180</v>
      </c>
      <c r="B472" s="118" t="s">
        <v>504</v>
      </c>
      <c r="C472" s="118" t="s">
        <v>54</v>
      </c>
      <c r="D472" s="118" t="s">
        <v>525</v>
      </c>
      <c r="E472" s="109">
        <v>300</v>
      </c>
      <c r="F472" s="105">
        <v>3</v>
      </c>
      <c r="G472" s="105">
        <v>3</v>
      </c>
    </row>
    <row r="473" spans="1:7" ht="30">
      <c r="A473" s="117" t="s">
        <v>526</v>
      </c>
      <c r="B473" s="118" t="s">
        <v>504</v>
      </c>
      <c r="C473" s="118" t="s">
        <v>54</v>
      </c>
      <c r="D473" s="118" t="s">
        <v>527</v>
      </c>
      <c r="E473" s="109"/>
      <c r="F473" s="105">
        <v>447</v>
      </c>
      <c r="G473" s="105">
        <v>415</v>
      </c>
    </row>
    <row r="474" spans="1:7" ht="30">
      <c r="A474" s="100" t="s">
        <v>220</v>
      </c>
      <c r="B474" s="118" t="s">
        <v>504</v>
      </c>
      <c r="C474" s="118" t="s">
        <v>54</v>
      </c>
      <c r="D474" s="118" t="s">
        <v>527</v>
      </c>
      <c r="E474" s="109">
        <v>600</v>
      </c>
      <c r="F474" s="105">
        <v>447</v>
      </c>
      <c r="G474" s="105">
        <v>415</v>
      </c>
    </row>
    <row r="475" spans="1:7">
      <c r="A475" s="100" t="s">
        <v>156</v>
      </c>
      <c r="B475" s="118" t="s">
        <v>504</v>
      </c>
      <c r="C475" s="118" t="s">
        <v>155</v>
      </c>
      <c r="D475" s="118"/>
      <c r="E475" s="109"/>
      <c r="F475" s="105">
        <f>F476</f>
        <v>175262.3</v>
      </c>
      <c r="G475" s="105">
        <f>G476</f>
        <v>174257.5</v>
      </c>
    </row>
    <row r="476" spans="1:7" ht="30">
      <c r="A476" s="100" t="s">
        <v>506</v>
      </c>
      <c r="B476" s="101" t="s">
        <v>504</v>
      </c>
      <c r="C476" s="99" t="s">
        <v>155</v>
      </c>
      <c r="D476" s="101" t="s">
        <v>507</v>
      </c>
      <c r="E476" s="109"/>
      <c r="F476" s="105">
        <f>F477+F486</f>
        <v>175262.3</v>
      </c>
      <c r="G476" s="105">
        <f>G477+G486</f>
        <v>174257.5</v>
      </c>
    </row>
    <row r="477" spans="1:7" ht="30">
      <c r="A477" s="102" t="s">
        <v>508</v>
      </c>
      <c r="B477" s="101" t="s">
        <v>504</v>
      </c>
      <c r="C477" s="99" t="s">
        <v>155</v>
      </c>
      <c r="D477" s="101" t="s">
        <v>509</v>
      </c>
      <c r="E477" s="109"/>
      <c r="F477" s="105">
        <v>175111</v>
      </c>
      <c r="G477" s="105">
        <f>G479+G482+G484</f>
        <v>174106.2</v>
      </c>
    </row>
    <row r="478" spans="1:7" ht="45">
      <c r="A478" s="106" t="s">
        <v>510</v>
      </c>
      <c r="B478" s="101" t="s">
        <v>504</v>
      </c>
      <c r="C478" s="99" t="s">
        <v>155</v>
      </c>
      <c r="D478" s="101" t="s">
        <v>511</v>
      </c>
      <c r="E478" s="109"/>
      <c r="F478" s="105">
        <v>146661.9</v>
      </c>
      <c r="G478" s="105">
        <v>145657.1</v>
      </c>
    </row>
    <row r="479" spans="1:7" ht="45">
      <c r="A479" s="106" t="s">
        <v>205</v>
      </c>
      <c r="B479" s="101" t="s">
        <v>504</v>
      </c>
      <c r="C479" s="99" t="s">
        <v>155</v>
      </c>
      <c r="D479" s="101" t="s">
        <v>512</v>
      </c>
      <c r="E479" s="21"/>
      <c r="F479" s="105">
        <v>146661.9</v>
      </c>
      <c r="G479" s="105">
        <v>145657.1</v>
      </c>
    </row>
    <row r="480" spans="1:7" ht="30">
      <c r="A480" s="100" t="s">
        <v>220</v>
      </c>
      <c r="B480" s="101" t="s">
        <v>504</v>
      </c>
      <c r="C480" s="99" t="s">
        <v>155</v>
      </c>
      <c r="D480" s="101" t="s">
        <v>512</v>
      </c>
      <c r="E480" s="110">
        <v>600</v>
      </c>
      <c r="F480" s="105">
        <v>146661.9</v>
      </c>
      <c r="G480" s="105">
        <v>145657.1</v>
      </c>
    </row>
    <row r="481" spans="1:7" ht="30">
      <c r="A481" s="111" t="s">
        <v>516</v>
      </c>
      <c r="B481" s="101" t="s">
        <v>504</v>
      </c>
      <c r="C481" s="99" t="s">
        <v>155</v>
      </c>
      <c r="D481" s="101" t="s">
        <v>517</v>
      </c>
      <c r="E481" s="110"/>
      <c r="F481" s="105">
        <v>28449.09</v>
      </c>
      <c r="G481" s="105">
        <v>28449.09</v>
      </c>
    </row>
    <row r="482" spans="1:7" ht="30">
      <c r="A482" s="150" t="s">
        <v>538</v>
      </c>
      <c r="B482" s="101" t="s">
        <v>504</v>
      </c>
      <c r="C482" s="101" t="s">
        <v>155</v>
      </c>
      <c r="D482" s="147" t="s">
        <v>539</v>
      </c>
      <c r="E482" s="110"/>
      <c r="F482" s="105">
        <v>18449.099999999999</v>
      </c>
      <c r="G482" s="105">
        <v>18449.099999999999</v>
      </c>
    </row>
    <row r="483" spans="1:7" ht="30">
      <c r="A483" s="111" t="s">
        <v>220</v>
      </c>
      <c r="B483" s="101" t="s">
        <v>504</v>
      </c>
      <c r="C483" s="101" t="s">
        <v>155</v>
      </c>
      <c r="D483" s="147" t="s">
        <v>539</v>
      </c>
      <c r="E483" s="110">
        <v>600</v>
      </c>
      <c r="F483" s="105">
        <v>18449.099999999999</v>
      </c>
      <c r="G483" s="105">
        <v>18449.099999999999</v>
      </c>
    </row>
    <row r="484" spans="1:7">
      <c r="A484" s="116" t="s">
        <v>540</v>
      </c>
      <c r="B484" s="101" t="s">
        <v>504</v>
      </c>
      <c r="C484" s="99" t="s">
        <v>155</v>
      </c>
      <c r="D484" s="101" t="s">
        <v>541</v>
      </c>
      <c r="E484" s="110"/>
      <c r="F484" s="105">
        <v>10000</v>
      </c>
      <c r="G484" s="105">
        <v>10000</v>
      </c>
    </row>
    <row r="485" spans="1:7" ht="30">
      <c r="A485" s="100" t="s">
        <v>220</v>
      </c>
      <c r="B485" s="101" t="s">
        <v>504</v>
      </c>
      <c r="C485" s="99" t="s">
        <v>155</v>
      </c>
      <c r="D485" s="101" t="s">
        <v>541</v>
      </c>
      <c r="E485" s="110">
        <v>600</v>
      </c>
      <c r="F485" s="105">
        <v>10000</v>
      </c>
      <c r="G485" s="105">
        <v>10000</v>
      </c>
    </row>
    <row r="486" spans="1:7" ht="60">
      <c r="A486" s="148" t="s">
        <v>520</v>
      </c>
      <c r="B486" s="118" t="s">
        <v>504</v>
      </c>
      <c r="C486" s="99" t="s">
        <v>155</v>
      </c>
      <c r="D486" s="118" t="s">
        <v>521</v>
      </c>
      <c r="E486" s="109"/>
      <c r="F486" s="105">
        <f>F487</f>
        <v>151.30000000000001</v>
      </c>
      <c r="G486" s="105">
        <f>G487</f>
        <v>151.30000000000001</v>
      </c>
    </row>
    <row r="487" spans="1:7" ht="45">
      <c r="A487" s="149" t="s">
        <v>522</v>
      </c>
      <c r="B487" s="118" t="s">
        <v>504</v>
      </c>
      <c r="C487" s="99" t="s">
        <v>155</v>
      </c>
      <c r="D487" s="118" t="s">
        <v>523</v>
      </c>
      <c r="E487" s="109"/>
      <c r="F487" s="105">
        <f>F488+F490</f>
        <v>151.30000000000001</v>
      </c>
      <c r="G487" s="105">
        <f>G488+G490</f>
        <v>151.30000000000001</v>
      </c>
    </row>
    <row r="488" spans="1:7" ht="30">
      <c r="A488" s="120" t="s">
        <v>524</v>
      </c>
      <c r="B488" s="118" t="s">
        <v>504</v>
      </c>
      <c r="C488" s="99" t="s">
        <v>155</v>
      </c>
      <c r="D488" s="118" t="s">
        <v>525</v>
      </c>
      <c r="E488" s="109"/>
      <c r="F488" s="105">
        <v>124.1</v>
      </c>
      <c r="G488" s="105">
        <v>124.1</v>
      </c>
    </row>
    <row r="489" spans="1:7" ht="30">
      <c r="A489" s="100" t="s">
        <v>220</v>
      </c>
      <c r="B489" s="118" t="s">
        <v>504</v>
      </c>
      <c r="C489" s="99" t="s">
        <v>155</v>
      </c>
      <c r="D489" s="118" t="s">
        <v>525</v>
      </c>
      <c r="E489" s="109">
        <v>600</v>
      </c>
      <c r="F489" s="105">
        <v>124.1</v>
      </c>
      <c r="G489" s="105">
        <v>124.1</v>
      </c>
    </row>
    <row r="490" spans="1:7" ht="30">
      <c r="A490" s="117" t="s">
        <v>526</v>
      </c>
      <c r="B490" s="118" t="s">
        <v>504</v>
      </c>
      <c r="C490" s="99" t="s">
        <v>155</v>
      </c>
      <c r="D490" s="118" t="s">
        <v>527</v>
      </c>
      <c r="E490" s="109"/>
      <c r="F490" s="105">
        <v>27.200000000000003</v>
      </c>
      <c r="G490" s="105">
        <v>27.200000000000003</v>
      </c>
    </row>
    <row r="491" spans="1:7" ht="30">
      <c r="A491" s="100" t="s">
        <v>220</v>
      </c>
      <c r="B491" s="118" t="s">
        <v>504</v>
      </c>
      <c r="C491" s="99" t="s">
        <v>155</v>
      </c>
      <c r="D491" s="118" t="s">
        <v>527</v>
      </c>
      <c r="E491" s="109">
        <v>600</v>
      </c>
      <c r="F491" s="105">
        <v>27.200000000000003</v>
      </c>
      <c r="G491" s="105">
        <v>27.200000000000003</v>
      </c>
    </row>
    <row r="492" spans="1:7">
      <c r="A492" s="100" t="s">
        <v>355</v>
      </c>
      <c r="B492" s="101" t="s">
        <v>504</v>
      </c>
      <c r="C492" s="99" t="s">
        <v>56</v>
      </c>
      <c r="D492" s="101"/>
      <c r="E492" s="21"/>
      <c r="F492" s="105">
        <f t="shared" ref="F492:G494" si="18">F493</f>
        <v>15178.4</v>
      </c>
      <c r="G492" s="105">
        <f t="shared" si="18"/>
        <v>15178.4</v>
      </c>
    </row>
    <row r="493" spans="1:7" ht="30">
      <c r="A493" s="100" t="s">
        <v>506</v>
      </c>
      <c r="B493" s="101" t="s">
        <v>504</v>
      </c>
      <c r="C493" s="99" t="s">
        <v>56</v>
      </c>
      <c r="D493" s="101" t="s">
        <v>507</v>
      </c>
      <c r="E493" s="21"/>
      <c r="F493" s="105">
        <f t="shared" si="18"/>
        <v>15178.4</v>
      </c>
      <c r="G493" s="105">
        <f t="shared" si="18"/>
        <v>15178.4</v>
      </c>
    </row>
    <row r="494" spans="1:7">
      <c r="A494" s="106" t="s">
        <v>542</v>
      </c>
      <c r="B494" s="101" t="s">
        <v>504</v>
      </c>
      <c r="C494" s="101" t="s">
        <v>56</v>
      </c>
      <c r="D494" s="101" t="s">
        <v>543</v>
      </c>
      <c r="E494" s="110"/>
      <c r="F494" s="105">
        <f t="shared" si="18"/>
        <v>15178.4</v>
      </c>
      <c r="G494" s="105">
        <f t="shared" si="18"/>
        <v>15178.4</v>
      </c>
    </row>
    <row r="495" spans="1:7" ht="30">
      <c r="A495" s="120" t="s">
        <v>544</v>
      </c>
      <c r="B495" s="118" t="s">
        <v>504</v>
      </c>
      <c r="C495" s="118" t="s">
        <v>56</v>
      </c>
      <c r="D495" s="118" t="s">
        <v>545</v>
      </c>
      <c r="E495" s="110"/>
      <c r="F495" s="105">
        <f>F496+F498+F502</f>
        <v>15178.4</v>
      </c>
      <c r="G495" s="105">
        <f>G496+G498+G502</f>
        <v>15178.4</v>
      </c>
    </row>
    <row r="496" spans="1:7" ht="30">
      <c r="A496" s="106" t="s">
        <v>546</v>
      </c>
      <c r="B496" s="101" t="s">
        <v>504</v>
      </c>
      <c r="C496" s="101" t="s">
        <v>56</v>
      </c>
      <c r="D496" s="101" t="s">
        <v>547</v>
      </c>
      <c r="E496" s="110"/>
      <c r="F496" s="105">
        <f>F497</f>
        <v>998.7</v>
      </c>
      <c r="G496" s="105">
        <f>G497</f>
        <v>998.7</v>
      </c>
    </row>
    <row r="497" spans="1:7" ht="30">
      <c r="A497" s="100" t="s">
        <v>220</v>
      </c>
      <c r="B497" s="101" t="s">
        <v>504</v>
      </c>
      <c r="C497" s="99" t="s">
        <v>56</v>
      </c>
      <c r="D497" s="101" t="s">
        <v>547</v>
      </c>
      <c r="E497" s="21">
        <v>600</v>
      </c>
      <c r="F497" s="105">
        <v>998.7</v>
      </c>
      <c r="G497" s="105">
        <v>998.7</v>
      </c>
    </row>
    <row r="498" spans="1:7" ht="45">
      <c r="A498" s="100" t="s">
        <v>548</v>
      </c>
      <c r="B498" s="101" t="s">
        <v>504</v>
      </c>
      <c r="C498" s="99" t="s">
        <v>56</v>
      </c>
      <c r="D498" s="101" t="s">
        <v>549</v>
      </c>
      <c r="E498" s="21"/>
      <c r="F498" s="105">
        <f>F499+F500+F501</f>
        <v>5682.5999999999995</v>
      </c>
      <c r="G498" s="105">
        <f>G499+G500+G501</f>
        <v>5682.5999999999995</v>
      </c>
    </row>
    <row r="499" spans="1:7" ht="30">
      <c r="A499" s="100" t="s">
        <v>174</v>
      </c>
      <c r="B499" s="101" t="s">
        <v>504</v>
      </c>
      <c r="C499" s="99" t="s">
        <v>56</v>
      </c>
      <c r="D499" s="101" t="s">
        <v>549</v>
      </c>
      <c r="E499" s="21">
        <v>200</v>
      </c>
      <c r="F499" s="105">
        <v>8.3000000000000007</v>
      </c>
      <c r="G499" s="105">
        <v>8.3000000000000007</v>
      </c>
    </row>
    <row r="500" spans="1:7">
      <c r="A500" s="100" t="s">
        <v>180</v>
      </c>
      <c r="B500" s="101" t="s">
        <v>504</v>
      </c>
      <c r="C500" s="99" t="s">
        <v>56</v>
      </c>
      <c r="D500" s="101" t="s">
        <v>549</v>
      </c>
      <c r="E500" s="21">
        <v>300</v>
      </c>
      <c r="F500" s="105">
        <v>1611.1</v>
      </c>
      <c r="G500" s="105">
        <v>1611.1</v>
      </c>
    </row>
    <row r="501" spans="1:7" ht="30">
      <c r="A501" s="100" t="s">
        <v>220</v>
      </c>
      <c r="B501" s="101" t="s">
        <v>504</v>
      </c>
      <c r="C501" s="99" t="s">
        <v>56</v>
      </c>
      <c r="D501" s="101" t="s">
        <v>549</v>
      </c>
      <c r="E501" s="21">
        <v>600</v>
      </c>
      <c r="F501" s="105">
        <v>4063.2</v>
      </c>
      <c r="G501" s="105">
        <v>4063.2</v>
      </c>
    </row>
    <row r="502" spans="1:7" ht="105">
      <c r="A502" s="100" t="s">
        <v>550</v>
      </c>
      <c r="B502" s="101" t="s">
        <v>504</v>
      </c>
      <c r="C502" s="99" t="s">
        <v>56</v>
      </c>
      <c r="D502" s="147" t="s">
        <v>551</v>
      </c>
      <c r="E502" s="21"/>
      <c r="F502" s="105">
        <f>F503+F504+F505</f>
        <v>8497.1</v>
      </c>
      <c r="G502" s="105">
        <f>G503+G504+G505</f>
        <v>8497.1</v>
      </c>
    </row>
    <row r="503" spans="1:7" ht="30">
      <c r="A503" s="100" t="s">
        <v>174</v>
      </c>
      <c r="B503" s="101" t="s">
        <v>504</v>
      </c>
      <c r="C503" s="99" t="s">
        <v>56</v>
      </c>
      <c r="D503" s="147" t="s">
        <v>551</v>
      </c>
      <c r="E503" s="21">
        <v>200</v>
      </c>
      <c r="F503" s="105">
        <v>4.4000000000000004</v>
      </c>
      <c r="G503" s="105">
        <v>4.4000000000000004</v>
      </c>
    </row>
    <row r="504" spans="1:7">
      <c r="A504" s="100" t="s">
        <v>180</v>
      </c>
      <c r="B504" s="101" t="s">
        <v>504</v>
      </c>
      <c r="C504" s="99" t="s">
        <v>56</v>
      </c>
      <c r="D504" s="147" t="s">
        <v>551</v>
      </c>
      <c r="E504" s="21">
        <v>300</v>
      </c>
      <c r="F504" s="105">
        <v>1264</v>
      </c>
      <c r="G504" s="105">
        <v>1264</v>
      </c>
    </row>
    <row r="505" spans="1:7" ht="30">
      <c r="A505" s="100" t="s">
        <v>220</v>
      </c>
      <c r="B505" s="101" t="s">
        <v>504</v>
      </c>
      <c r="C505" s="99" t="s">
        <v>56</v>
      </c>
      <c r="D505" s="147" t="s">
        <v>551</v>
      </c>
      <c r="E505" s="21">
        <v>600</v>
      </c>
      <c r="F505" s="105">
        <v>7228.7</v>
      </c>
      <c r="G505" s="105">
        <v>7228.7</v>
      </c>
    </row>
    <row r="506" spans="1:7">
      <c r="A506" s="100" t="s">
        <v>59</v>
      </c>
      <c r="B506" s="101" t="s">
        <v>504</v>
      </c>
      <c r="C506" s="99" t="s">
        <v>58</v>
      </c>
      <c r="D506" s="147"/>
      <c r="E506" s="21"/>
      <c r="F506" s="105">
        <f>F507</f>
        <v>73311.400000000009</v>
      </c>
      <c r="G506" s="105">
        <f>G507</f>
        <v>72969.3</v>
      </c>
    </row>
    <row r="507" spans="1:7" ht="30">
      <c r="A507" s="100" t="s">
        <v>506</v>
      </c>
      <c r="B507" s="101" t="s">
        <v>504</v>
      </c>
      <c r="C507" s="101" t="s">
        <v>58</v>
      </c>
      <c r="D507" s="101" t="s">
        <v>507</v>
      </c>
      <c r="E507" s="110"/>
      <c r="F507" s="105">
        <f>F508+F513</f>
        <v>73311.400000000009</v>
      </c>
      <c r="G507" s="105">
        <f>G508+G513</f>
        <v>72969.3</v>
      </c>
    </row>
    <row r="508" spans="1:7">
      <c r="A508" s="106" t="s">
        <v>542</v>
      </c>
      <c r="B508" s="101" t="s">
        <v>504</v>
      </c>
      <c r="C508" s="101" t="s">
        <v>58</v>
      </c>
      <c r="D508" s="118" t="s">
        <v>543</v>
      </c>
      <c r="E508" s="110"/>
      <c r="F508" s="105">
        <f>F509</f>
        <v>6386.8</v>
      </c>
      <c r="G508" s="105">
        <f>G509</f>
        <v>6076.2999999999993</v>
      </c>
    </row>
    <row r="509" spans="1:7" ht="45">
      <c r="A509" s="120" t="s">
        <v>552</v>
      </c>
      <c r="B509" s="101" t="s">
        <v>504</v>
      </c>
      <c r="C509" s="101" t="s">
        <v>58</v>
      </c>
      <c r="D509" s="118" t="s">
        <v>553</v>
      </c>
      <c r="E509" s="110"/>
      <c r="F509" s="105">
        <f>F510</f>
        <v>6386.8</v>
      </c>
      <c r="G509" s="105">
        <f>G510</f>
        <v>6076.2999999999993</v>
      </c>
    </row>
    <row r="510" spans="1:7" ht="105">
      <c r="A510" s="100" t="s">
        <v>554</v>
      </c>
      <c r="B510" s="101" t="s">
        <v>504</v>
      </c>
      <c r="C510" s="101" t="s">
        <v>58</v>
      </c>
      <c r="D510" s="118" t="s">
        <v>555</v>
      </c>
      <c r="E510" s="110"/>
      <c r="F510" s="105">
        <f>F511+F512</f>
        <v>6386.8</v>
      </c>
      <c r="G510" s="105">
        <f>G511+G512</f>
        <v>6076.2999999999993</v>
      </c>
    </row>
    <row r="511" spans="1:7" ht="60">
      <c r="A511" s="100" t="s">
        <v>169</v>
      </c>
      <c r="B511" s="101" t="s">
        <v>504</v>
      </c>
      <c r="C511" s="101" t="s">
        <v>58</v>
      </c>
      <c r="D511" s="118" t="s">
        <v>555</v>
      </c>
      <c r="E511" s="109">
        <v>100</v>
      </c>
      <c r="F511" s="105">
        <v>5862.2</v>
      </c>
      <c r="G511" s="105">
        <v>5701.4</v>
      </c>
    </row>
    <row r="512" spans="1:7" ht="30">
      <c r="A512" s="100" t="s">
        <v>174</v>
      </c>
      <c r="B512" s="101" t="s">
        <v>504</v>
      </c>
      <c r="C512" s="99" t="s">
        <v>58</v>
      </c>
      <c r="D512" s="118" t="s">
        <v>555</v>
      </c>
      <c r="E512" s="109">
        <v>200</v>
      </c>
      <c r="F512" s="105">
        <v>524.6</v>
      </c>
      <c r="G512" s="105">
        <v>374.9</v>
      </c>
    </row>
    <row r="513" spans="1:7" ht="60">
      <c r="A513" s="100" t="s">
        <v>556</v>
      </c>
      <c r="B513" s="101" t="s">
        <v>504</v>
      </c>
      <c r="C513" s="99" t="s">
        <v>58</v>
      </c>
      <c r="D513" s="118" t="s">
        <v>521</v>
      </c>
      <c r="E513" s="21"/>
      <c r="F513" s="105">
        <f>F514</f>
        <v>66924.600000000006</v>
      </c>
      <c r="G513" s="105">
        <f>G514</f>
        <v>66893</v>
      </c>
    </row>
    <row r="514" spans="1:7" ht="30">
      <c r="A514" s="100" t="s">
        <v>557</v>
      </c>
      <c r="B514" s="101" t="s">
        <v>504</v>
      </c>
      <c r="C514" s="99" t="s">
        <v>58</v>
      </c>
      <c r="D514" s="118" t="s">
        <v>558</v>
      </c>
      <c r="E514" s="21"/>
      <c r="F514" s="105">
        <f>F515+F519</f>
        <v>66924.600000000006</v>
      </c>
      <c r="G514" s="105">
        <f>G515+G519</f>
        <v>66893</v>
      </c>
    </row>
    <row r="515" spans="1:7" ht="45">
      <c r="A515" s="106" t="s">
        <v>189</v>
      </c>
      <c r="B515" s="101" t="s">
        <v>504</v>
      </c>
      <c r="C515" s="99" t="s">
        <v>58</v>
      </c>
      <c r="D515" s="147" t="s">
        <v>559</v>
      </c>
      <c r="E515" s="21"/>
      <c r="F515" s="105">
        <f>F516+F517+F518</f>
        <v>20236.000000000004</v>
      </c>
      <c r="G515" s="105">
        <f>G516+G517+G518</f>
        <v>20228.899999999998</v>
      </c>
    </row>
    <row r="516" spans="1:7" ht="60">
      <c r="A516" s="100" t="s">
        <v>169</v>
      </c>
      <c r="B516" s="101" t="s">
        <v>504</v>
      </c>
      <c r="C516" s="99" t="s">
        <v>58</v>
      </c>
      <c r="D516" s="147" t="s">
        <v>559</v>
      </c>
      <c r="E516" s="21">
        <v>100</v>
      </c>
      <c r="F516" s="105">
        <v>18889.400000000001</v>
      </c>
      <c r="G516" s="105">
        <v>18883</v>
      </c>
    </row>
    <row r="517" spans="1:7" ht="30">
      <c r="A517" s="100" t="s">
        <v>174</v>
      </c>
      <c r="B517" s="101" t="s">
        <v>504</v>
      </c>
      <c r="C517" s="99" t="s">
        <v>58</v>
      </c>
      <c r="D517" s="147" t="s">
        <v>559</v>
      </c>
      <c r="E517" s="21">
        <v>200</v>
      </c>
      <c r="F517" s="105">
        <v>1339.9</v>
      </c>
      <c r="G517" s="105">
        <v>1339.3</v>
      </c>
    </row>
    <row r="518" spans="1:7">
      <c r="A518" s="102" t="s">
        <v>175</v>
      </c>
      <c r="B518" s="101" t="s">
        <v>504</v>
      </c>
      <c r="C518" s="99" t="s">
        <v>58</v>
      </c>
      <c r="D518" s="147" t="s">
        <v>559</v>
      </c>
      <c r="E518" s="21">
        <v>800</v>
      </c>
      <c r="F518" s="105">
        <v>6.7</v>
      </c>
      <c r="G518" s="105">
        <v>6.6</v>
      </c>
    </row>
    <row r="519" spans="1:7" ht="45">
      <c r="A519" s="102" t="s">
        <v>205</v>
      </c>
      <c r="B519" s="101" t="s">
        <v>504</v>
      </c>
      <c r="C519" s="99" t="s">
        <v>58</v>
      </c>
      <c r="D519" s="147" t="s">
        <v>560</v>
      </c>
      <c r="E519" s="21"/>
      <c r="F519" s="105">
        <f>F520+F521+F522+F523</f>
        <v>46688.6</v>
      </c>
      <c r="G519" s="105">
        <f>G520+G521+G522+G523</f>
        <v>46664.1</v>
      </c>
    </row>
    <row r="520" spans="1:7" ht="60">
      <c r="A520" s="100" t="s">
        <v>169</v>
      </c>
      <c r="B520" s="101" t="s">
        <v>504</v>
      </c>
      <c r="C520" s="99" t="s">
        <v>58</v>
      </c>
      <c r="D520" s="147" t="s">
        <v>560</v>
      </c>
      <c r="E520" s="21">
        <v>100</v>
      </c>
      <c r="F520" s="105">
        <v>38715</v>
      </c>
      <c r="G520" s="105">
        <v>38706.9</v>
      </c>
    </row>
    <row r="521" spans="1:7" ht="30">
      <c r="A521" s="100" t="s">
        <v>174</v>
      </c>
      <c r="B521" s="101" t="s">
        <v>504</v>
      </c>
      <c r="C521" s="99" t="s">
        <v>58</v>
      </c>
      <c r="D521" s="147" t="s">
        <v>560</v>
      </c>
      <c r="E521" s="21">
        <v>200</v>
      </c>
      <c r="F521" s="105">
        <v>3154.6</v>
      </c>
      <c r="G521" s="105">
        <v>3154.6</v>
      </c>
    </row>
    <row r="522" spans="1:7">
      <c r="A522" s="102" t="s">
        <v>175</v>
      </c>
      <c r="B522" s="101" t="s">
        <v>504</v>
      </c>
      <c r="C522" s="99" t="s">
        <v>58</v>
      </c>
      <c r="D522" s="147" t="s">
        <v>560</v>
      </c>
      <c r="E522" s="21">
        <v>800</v>
      </c>
      <c r="F522" s="105">
        <v>6.2</v>
      </c>
      <c r="G522" s="105">
        <v>6.1</v>
      </c>
    </row>
    <row r="523" spans="1:7" ht="30">
      <c r="A523" s="100" t="s">
        <v>220</v>
      </c>
      <c r="B523" s="101" t="s">
        <v>504</v>
      </c>
      <c r="C523" s="99" t="s">
        <v>58</v>
      </c>
      <c r="D523" s="147" t="s">
        <v>560</v>
      </c>
      <c r="E523" s="21">
        <v>600</v>
      </c>
      <c r="F523" s="105">
        <v>4812.8</v>
      </c>
      <c r="G523" s="105">
        <v>4796.5</v>
      </c>
    </row>
    <row r="524" spans="1:7">
      <c r="A524" s="100" t="s">
        <v>67</v>
      </c>
      <c r="B524" s="101" t="s">
        <v>504</v>
      </c>
      <c r="C524" s="99" t="s">
        <v>66</v>
      </c>
      <c r="D524" s="101"/>
      <c r="E524" s="21"/>
      <c r="F524" s="105">
        <f>F525</f>
        <v>129253.4</v>
      </c>
      <c r="G524" s="105">
        <f>G525</f>
        <v>128994.6</v>
      </c>
    </row>
    <row r="525" spans="1:7">
      <c r="A525" s="100" t="s">
        <v>561</v>
      </c>
      <c r="B525" s="101" t="s">
        <v>504</v>
      </c>
      <c r="C525" s="99" t="s">
        <v>72</v>
      </c>
      <c r="D525" s="101"/>
      <c r="E525" s="99"/>
      <c r="F525" s="105">
        <f>F526</f>
        <v>129253.4</v>
      </c>
      <c r="G525" s="105">
        <f>G526</f>
        <v>128994.6</v>
      </c>
    </row>
    <row r="526" spans="1:7" ht="30">
      <c r="A526" s="100" t="s">
        <v>506</v>
      </c>
      <c r="B526" s="101" t="s">
        <v>504</v>
      </c>
      <c r="C526" s="99" t="s">
        <v>72</v>
      </c>
      <c r="D526" s="101" t="s">
        <v>507</v>
      </c>
      <c r="E526" s="99"/>
      <c r="F526" s="105">
        <f>F527+F531</f>
        <v>129253.4</v>
      </c>
      <c r="G526" s="105">
        <f>G527+G531</f>
        <v>128994.6</v>
      </c>
    </row>
    <row r="527" spans="1:7" ht="30">
      <c r="A527" s="102" t="s">
        <v>508</v>
      </c>
      <c r="B527" s="101" t="s">
        <v>504</v>
      </c>
      <c r="C527" s="99" t="s">
        <v>72</v>
      </c>
      <c r="D527" s="101" t="s">
        <v>509</v>
      </c>
      <c r="E527" s="99"/>
      <c r="F527" s="105">
        <f t="shared" ref="F527:G529" si="19">F528</f>
        <v>75730.5</v>
      </c>
      <c r="G527" s="105">
        <f t="shared" si="19"/>
        <v>75730.5</v>
      </c>
    </row>
    <row r="528" spans="1:7" ht="45">
      <c r="A528" s="102" t="s">
        <v>510</v>
      </c>
      <c r="B528" s="101" t="s">
        <v>504</v>
      </c>
      <c r="C528" s="99" t="s">
        <v>72</v>
      </c>
      <c r="D528" s="101" t="s">
        <v>511</v>
      </c>
      <c r="E528" s="99"/>
      <c r="F528" s="105">
        <f t="shared" si="19"/>
        <v>75730.5</v>
      </c>
      <c r="G528" s="105">
        <f t="shared" si="19"/>
        <v>75730.5</v>
      </c>
    </row>
    <row r="529" spans="1:7" ht="120">
      <c r="A529" s="108" t="s">
        <v>562</v>
      </c>
      <c r="B529" s="101" t="s">
        <v>504</v>
      </c>
      <c r="C529" s="99" t="s">
        <v>72</v>
      </c>
      <c r="D529" s="101" t="s">
        <v>563</v>
      </c>
      <c r="E529" s="21"/>
      <c r="F529" s="105">
        <f t="shared" si="19"/>
        <v>75730.5</v>
      </c>
      <c r="G529" s="105">
        <f t="shared" si="19"/>
        <v>75730.5</v>
      </c>
    </row>
    <row r="530" spans="1:7" ht="30">
      <c r="A530" s="100" t="s">
        <v>220</v>
      </c>
      <c r="B530" s="101" t="s">
        <v>504</v>
      </c>
      <c r="C530" s="99" t="s">
        <v>72</v>
      </c>
      <c r="D530" s="101" t="s">
        <v>563</v>
      </c>
      <c r="E530" s="21">
        <v>600</v>
      </c>
      <c r="F530" s="105">
        <v>75730.5</v>
      </c>
      <c r="G530" s="105">
        <v>75730.5</v>
      </c>
    </row>
    <row r="531" spans="1:7">
      <c r="A531" s="102" t="s">
        <v>542</v>
      </c>
      <c r="B531" s="101" t="s">
        <v>504</v>
      </c>
      <c r="C531" s="99" t="s">
        <v>72</v>
      </c>
      <c r="D531" s="101" t="s">
        <v>543</v>
      </c>
      <c r="E531" s="99"/>
      <c r="F531" s="105">
        <f>F532</f>
        <v>53522.899999999994</v>
      </c>
      <c r="G531" s="105">
        <f>G532</f>
        <v>53264.100000000006</v>
      </c>
    </row>
    <row r="532" spans="1:7" ht="45">
      <c r="A532" s="120" t="s">
        <v>552</v>
      </c>
      <c r="B532" s="101" t="s">
        <v>504</v>
      </c>
      <c r="C532" s="99" t="s">
        <v>72</v>
      </c>
      <c r="D532" s="101" t="s">
        <v>553</v>
      </c>
      <c r="E532" s="99"/>
      <c r="F532" s="105">
        <f>F533+F536+F539</f>
        <v>53522.899999999994</v>
      </c>
      <c r="G532" s="105">
        <f>G533+G536+G539</f>
        <v>53264.100000000006</v>
      </c>
    </row>
    <row r="533" spans="1:7" ht="105">
      <c r="A533" s="123" t="s">
        <v>564</v>
      </c>
      <c r="B533" s="101" t="s">
        <v>504</v>
      </c>
      <c r="C533" s="99" t="s">
        <v>72</v>
      </c>
      <c r="D533" s="101" t="s">
        <v>565</v>
      </c>
      <c r="E533" s="21"/>
      <c r="F533" s="105">
        <f>F534+F535</f>
        <v>4925</v>
      </c>
      <c r="G533" s="105">
        <f>G534+G535</f>
        <v>4913.5</v>
      </c>
    </row>
    <row r="534" spans="1:7" ht="30">
      <c r="A534" s="100" t="s">
        <v>174</v>
      </c>
      <c r="B534" s="101" t="s">
        <v>504</v>
      </c>
      <c r="C534" s="99" t="s">
        <v>72</v>
      </c>
      <c r="D534" s="101" t="s">
        <v>565</v>
      </c>
      <c r="E534" s="21">
        <v>200</v>
      </c>
      <c r="F534" s="105">
        <v>35.200000000000003</v>
      </c>
      <c r="G534" s="105">
        <v>23.7</v>
      </c>
    </row>
    <row r="535" spans="1:7">
      <c r="A535" s="100" t="s">
        <v>180</v>
      </c>
      <c r="B535" s="101" t="s">
        <v>504</v>
      </c>
      <c r="C535" s="99" t="s">
        <v>72</v>
      </c>
      <c r="D535" s="101" t="s">
        <v>565</v>
      </c>
      <c r="E535" s="21">
        <v>300</v>
      </c>
      <c r="F535" s="105">
        <v>4889.8</v>
      </c>
      <c r="G535" s="105">
        <v>4889.8</v>
      </c>
    </row>
    <row r="536" spans="1:7" ht="120">
      <c r="A536" s="123" t="s">
        <v>566</v>
      </c>
      <c r="B536" s="101" t="s">
        <v>504</v>
      </c>
      <c r="C536" s="99" t="s">
        <v>72</v>
      </c>
      <c r="D536" s="101" t="s">
        <v>567</v>
      </c>
      <c r="E536" s="21"/>
      <c r="F536" s="105">
        <f>F537+F538</f>
        <v>263.10000000000002</v>
      </c>
      <c r="G536" s="105">
        <f>G537+G538</f>
        <v>73</v>
      </c>
    </row>
    <row r="537" spans="1:7" ht="30">
      <c r="A537" s="100" t="s">
        <v>174</v>
      </c>
      <c r="B537" s="101" t="s">
        <v>504</v>
      </c>
      <c r="C537" s="99" t="s">
        <v>72</v>
      </c>
      <c r="D537" s="101" t="s">
        <v>567</v>
      </c>
      <c r="E537" s="21">
        <v>200</v>
      </c>
      <c r="F537" s="105">
        <v>5</v>
      </c>
      <c r="G537" s="105">
        <v>0.3</v>
      </c>
    </row>
    <row r="538" spans="1:7">
      <c r="A538" s="100" t="s">
        <v>180</v>
      </c>
      <c r="B538" s="101" t="s">
        <v>504</v>
      </c>
      <c r="C538" s="99" t="s">
        <v>72</v>
      </c>
      <c r="D538" s="101" t="s">
        <v>567</v>
      </c>
      <c r="E538" s="21">
        <v>300</v>
      </c>
      <c r="F538" s="105">
        <v>258.10000000000002</v>
      </c>
      <c r="G538" s="105">
        <v>72.7</v>
      </c>
    </row>
    <row r="539" spans="1:7" ht="120">
      <c r="A539" s="123" t="s">
        <v>568</v>
      </c>
      <c r="B539" s="101" t="s">
        <v>504</v>
      </c>
      <c r="C539" s="99" t="s">
        <v>72</v>
      </c>
      <c r="D539" s="101" t="s">
        <v>569</v>
      </c>
      <c r="E539" s="21"/>
      <c r="F539" s="105">
        <f>F540+F541</f>
        <v>48334.799999999996</v>
      </c>
      <c r="G539" s="105">
        <f>G540+G541</f>
        <v>48277.600000000006</v>
      </c>
    </row>
    <row r="540" spans="1:7" ht="30">
      <c r="A540" s="100" t="s">
        <v>174</v>
      </c>
      <c r="B540" s="101" t="s">
        <v>504</v>
      </c>
      <c r="C540" s="99" t="s">
        <v>72</v>
      </c>
      <c r="D540" s="101" t="s">
        <v>569</v>
      </c>
      <c r="E540" s="21">
        <v>200</v>
      </c>
      <c r="F540" s="105">
        <v>8659.6</v>
      </c>
      <c r="G540" s="105">
        <v>8646.2999999999993</v>
      </c>
    </row>
    <row r="541" spans="1:7">
      <c r="A541" s="100" t="s">
        <v>180</v>
      </c>
      <c r="B541" s="101" t="s">
        <v>504</v>
      </c>
      <c r="C541" s="99" t="s">
        <v>72</v>
      </c>
      <c r="D541" s="101" t="s">
        <v>569</v>
      </c>
      <c r="E541" s="21">
        <v>300</v>
      </c>
      <c r="F541" s="105">
        <v>39675.199999999997</v>
      </c>
      <c r="G541" s="105">
        <v>39631.300000000003</v>
      </c>
    </row>
    <row r="542" spans="1:7" ht="15.75">
      <c r="A542" s="100"/>
      <c r="B542" s="85"/>
      <c r="C542" s="85"/>
      <c r="D542" s="85"/>
      <c r="E542" s="85"/>
      <c r="F542" s="103"/>
      <c r="G542" s="103"/>
    </row>
    <row r="543" spans="1:7" ht="29.25">
      <c r="A543" s="97" t="s">
        <v>570</v>
      </c>
      <c r="B543" s="98" t="s">
        <v>571</v>
      </c>
      <c r="C543" s="99" t="s">
        <v>181</v>
      </c>
      <c r="D543" s="98"/>
      <c r="E543" s="21"/>
      <c r="F543" s="103">
        <f>F544+F549+F558</f>
        <v>261019.7</v>
      </c>
      <c r="G543" s="103">
        <f t="shared" ref="G543" si="20">G544+G549+G558</f>
        <v>261014.1</v>
      </c>
    </row>
    <row r="544" spans="1:7" s="115" customFormat="1">
      <c r="A544" s="151" t="s">
        <v>3</v>
      </c>
      <c r="B544" s="152" t="s">
        <v>571</v>
      </c>
      <c r="C544" s="153" t="s">
        <v>2</v>
      </c>
      <c r="D544" s="154"/>
      <c r="E544" s="155"/>
      <c r="F544" s="105">
        <v>38.4</v>
      </c>
      <c r="G544" s="105">
        <v>38.4</v>
      </c>
    </row>
    <row r="545" spans="1:7">
      <c r="A545" s="100" t="s">
        <v>19</v>
      </c>
      <c r="B545" s="101" t="s">
        <v>571</v>
      </c>
      <c r="C545" s="99" t="s">
        <v>18</v>
      </c>
      <c r="D545" s="101"/>
      <c r="E545" s="21"/>
      <c r="F545" s="105">
        <v>38.4</v>
      </c>
      <c r="G545" s="105">
        <v>38.4</v>
      </c>
    </row>
    <row r="546" spans="1:7">
      <c r="A546" s="100" t="s">
        <v>165</v>
      </c>
      <c r="B546" s="101" t="s">
        <v>571</v>
      </c>
      <c r="C546" s="99" t="s">
        <v>18</v>
      </c>
      <c r="D546" s="101" t="s">
        <v>166</v>
      </c>
      <c r="E546" s="21"/>
      <c r="F546" s="105">
        <v>38.4</v>
      </c>
      <c r="G546" s="105">
        <v>38.4</v>
      </c>
    </row>
    <row r="547" spans="1:7">
      <c r="A547" s="100" t="s">
        <v>207</v>
      </c>
      <c r="B547" s="101" t="s">
        <v>571</v>
      </c>
      <c r="C547" s="99" t="s">
        <v>18</v>
      </c>
      <c r="D547" s="101" t="s">
        <v>208</v>
      </c>
      <c r="E547" s="21"/>
      <c r="F547" s="105">
        <v>38.4</v>
      </c>
      <c r="G547" s="105">
        <v>38.4</v>
      </c>
    </row>
    <row r="548" spans="1:7">
      <c r="A548" s="102" t="s">
        <v>175</v>
      </c>
      <c r="B548" s="101" t="s">
        <v>571</v>
      </c>
      <c r="C548" s="99" t="s">
        <v>18</v>
      </c>
      <c r="D548" s="101" t="s">
        <v>208</v>
      </c>
      <c r="E548" s="21">
        <v>800</v>
      </c>
      <c r="F548" s="105">
        <v>38.4</v>
      </c>
      <c r="G548" s="105">
        <v>38.4</v>
      </c>
    </row>
    <row r="549" spans="1:7">
      <c r="A549" s="100" t="s">
        <v>51</v>
      </c>
      <c r="B549" s="101" t="s">
        <v>571</v>
      </c>
      <c r="C549" s="99" t="s">
        <v>50</v>
      </c>
      <c r="D549" s="101"/>
      <c r="E549" s="101"/>
      <c r="F549" s="105">
        <f t="shared" ref="F549:G552" si="21">F550</f>
        <v>63440.700000000004</v>
      </c>
      <c r="G549" s="105">
        <f t="shared" si="21"/>
        <v>63440.700000000004</v>
      </c>
    </row>
    <row r="550" spans="1:7">
      <c r="A550" s="100" t="s">
        <v>156</v>
      </c>
      <c r="B550" s="101" t="s">
        <v>571</v>
      </c>
      <c r="C550" s="99" t="s">
        <v>155</v>
      </c>
      <c r="D550" s="101"/>
      <c r="E550" s="101"/>
      <c r="F550" s="105">
        <f t="shared" si="21"/>
        <v>63440.700000000004</v>
      </c>
      <c r="G550" s="105">
        <f t="shared" si="21"/>
        <v>63440.700000000004</v>
      </c>
    </row>
    <row r="551" spans="1:7" ht="30">
      <c r="A551" s="102" t="s">
        <v>572</v>
      </c>
      <c r="B551" s="101" t="s">
        <v>571</v>
      </c>
      <c r="C551" s="99" t="s">
        <v>155</v>
      </c>
      <c r="D551" s="156" t="s">
        <v>573</v>
      </c>
      <c r="E551" s="101"/>
      <c r="F551" s="105">
        <f t="shared" si="21"/>
        <v>63440.700000000004</v>
      </c>
      <c r="G551" s="105">
        <f t="shared" si="21"/>
        <v>63440.700000000004</v>
      </c>
    </row>
    <row r="552" spans="1:7" ht="30">
      <c r="A552" s="100" t="s">
        <v>574</v>
      </c>
      <c r="B552" s="101" t="s">
        <v>571</v>
      </c>
      <c r="C552" s="99" t="s">
        <v>155</v>
      </c>
      <c r="D552" s="101" t="s">
        <v>575</v>
      </c>
      <c r="E552" s="101"/>
      <c r="F552" s="105">
        <f t="shared" si="21"/>
        <v>63440.700000000004</v>
      </c>
      <c r="G552" s="105">
        <f t="shared" si="21"/>
        <v>63440.700000000004</v>
      </c>
    </row>
    <row r="553" spans="1:7" ht="30">
      <c r="A553" s="100" t="s">
        <v>576</v>
      </c>
      <c r="B553" s="101" t="s">
        <v>571</v>
      </c>
      <c r="C553" s="99" t="s">
        <v>155</v>
      </c>
      <c r="D553" s="118" t="s">
        <v>577</v>
      </c>
      <c r="E553" s="101"/>
      <c r="F553" s="105">
        <f>F554+F556</f>
        <v>63440.700000000004</v>
      </c>
      <c r="G553" s="105">
        <f>G554+G556</f>
        <v>63440.700000000004</v>
      </c>
    </row>
    <row r="554" spans="1:7" ht="30">
      <c r="A554" s="157" t="s">
        <v>578</v>
      </c>
      <c r="B554" s="101" t="s">
        <v>571</v>
      </c>
      <c r="C554" s="99" t="s">
        <v>155</v>
      </c>
      <c r="D554" s="118" t="s">
        <v>579</v>
      </c>
      <c r="E554" s="101"/>
      <c r="F554" s="105">
        <f>F555</f>
        <v>1707.9</v>
      </c>
      <c r="G554" s="105">
        <f>G555</f>
        <v>1707.9</v>
      </c>
    </row>
    <row r="555" spans="1:7" ht="30">
      <c r="A555" s="100" t="s">
        <v>220</v>
      </c>
      <c r="B555" s="101" t="s">
        <v>571</v>
      </c>
      <c r="C555" s="99" t="s">
        <v>155</v>
      </c>
      <c r="D555" s="118" t="s">
        <v>579</v>
      </c>
      <c r="E555" s="101" t="s">
        <v>515</v>
      </c>
      <c r="F555" s="105">
        <v>1707.9</v>
      </c>
      <c r="G555" s="105">
        <v>1707.9</v>
      </c>
    </row>
    <row r="556" spans="1:7" ht="45">
      <c r="A556" s="102" t="s">
        <v>205</v>
      </c>
      <c r="B556" s="101" t="s">
        <v>571</v>
      </c>
      <c r="C556" s="99" t="s">
        <v>155</v>
      </c>
      <c r="D556" s="101" t="s">
        <v>580</v>
      </c>
      <c r="E556" s="101"/>
      <c r="F556" s="105">
        <f>F557</f>
        <v>61732.800000000003</v>
      </c>
      <c r="G556" s="105">
        <f>G557</f>
        <v>61732.800000000003</v>
      </c>
    </row>
    <row r="557" spans="1:7" ht="30">
      <c r="A557" s="100" t="s">
        <v>220</v>
      </c>
      <c r="B557" s="101" t="s">
        <v>571</v>
      </c>
      <c r="C557" s="99" t="s">
        <v>155</v>
      </c>
      <c r="D557" s="101" t="s">
        <v>580</v>
      </c>
      <c r="E557" s="101" t="s">
        <v>515</v>
      </c>
      <c r="F557" s="105">
        <v>61732.800000000003</v>
      </c>
      <c r="G557" s="105">
        <v>61732.800000000003</v>
      </c>
    </row>
    <row r="558" spans="1:7">
      <c r="A558" s="100" t="s">
        <v>581</v>
      </c>
      <c r="B558" s="101" t="s">
        <v>571</v>
      </c>
      <c r="C558" s="99" t="s">
        <v>60</v>
      </c>
      <c r="D558" s="147"/>
      <c r="E558" s="21"/>
      <c r="F558" s="176">
        <f>F559+F571</f>
        <v>197540.6</v>
      </c>
      <c r="G558" s="105">
        <f>G559+G571</f>
        <v>197535</v>
      </c>
    </row>
    <row r="559" spans="1:7">
      <c r="A559" s="100" t="s">
        <v>63</v>
      </c>
      <c r="B559" s="101" t="s">
        <v>571</v>
      </c>
      <c r="C559" s="99" t="s">
        <v>62</v>
      </c>
      <c r="D559" s="101"/>
      <c r="E559" s="21"/>
      <c r="F559" s="105">
        <f>F563+F565+F569</f>
        <v>155973.70000000001</v>
      </c>
      <c r="G559" s="105">
        <f>G563+G565+G569</f>
        <v>155973.70000000001</v>
      </c>
    </row>
    <row r="560" spans="1:7" ht="30">
      <c r="A560" s="102" t="s">
        <v>572</v>
      </c>
      <c r="B560" s="101" t="s">
        <v>571</v>
      </c>
      <c r="C560" s="99" t="s">
        <v>62</v>
      </c>
      <c r="D560" s="156" t="s">
        <v>573</v>
      </c>
      <c r="E560" s="21"/>
      <c r="F560" s="105">
        <f>F563+F565+F569</f>
        <v>155973.70000000001</v>
      </c>
      <c r="G560" s="105">
        <f>G563+G565+G569</f>
        <v>155973.70000000001</v>
      </c>
    </row>
    <row r="561" spans="1:7">
      <c r="A561" s="100" t="s">
        <v>582</v>
      </c>
      <c r="B561" s="101" t="s">
        <v>571</v>
      </c>
      <c r="C561" s="99" t="s">
        <v>62</v>
      </c>
      <c r="D561" s="147" t="s">
        <v>583</v>
      </c>
      <c r="E561" s="21"/>
      <c r="F561" s="105">
        <f t="shared" ref="F561:G562" si="22">F562+F564</f>
        <v>34255.799999999996</v>
      </c>
      <c r="G561" s="105">
        <f t="shared" si="22"/>
        <v>34255.799999999996</v>
      </c>
    </row>
    <row r="562" spans="1:7" ht="30">
      <c r="A562" s="100" t="s">
        <v>584</v>
      </c>
      <c r="B562" s="101" t="s">
        <v>571</v>
      </c>
      <c r="C562" s="99" t="s">
        <v>62</v>
      </c>
      <c r="D562" s="147" t="s">
        <v>585</v>
      </c>
      <c r="E562" s="21"/>
      <c r="F562" s="105">
        <f t="shared" si="22"/>
        <v>34056.1</v>
      </c>
      <c r="G562" s="105">
        <f t="shared" si="22"/>
        <v>34056.1</v>
      </c>
    </row>
    <row r="563" spans="1:7" ht="90">
      <c r="A563" s="100" t="s">
        <v>586</v>
      </c>
      <c r="B563" s="101" t="s">
        <v>571</v>
      </c>
      <c r="C563" s="99" t="s">
        <v>62</v>
      </c>
      <c r="D563" s="147" t="s">
        <v>587</v>
      </c>
      <c r="E563" s="21"/>
      <c r="F563" s="105">
        <v>199.70000000000002</v>
      </c>
      <c r="G563" s="105">
        <v>199.70000000000002</v>
      </c>
    </row>
    <row r="564" spans="1:7" ht="30">
      <c r="A564" s="100" t="s">
        <v>220</v>
      </c>
      <c r="B564" s="101" t="s">
        <v>571</v>
      </c>
      <c r="C564" s="99" t="s">
        <v>62</v>
      </c>
      <c r="D564" s="147" t="s">
        <v>587</v>
      </c>
      <c r="E564" s="21">
        <v>600</v>
      </c>
      <c r="F564" s="105">
        <v>199.70000000000002</v>
      </c>
      <c r="G564" s="105">
        <v>199.70000000000002</v>
      </c>
    </row>
    <row r="565" spans="1:7" ht="45">
      <c r="A565" s="102" t="s">
        <v>205</v>
      </c>
      <c r="B565" s="101" t="s">
        <v>571</v>
      </c>
      <c r="C565" s="99" t="s">
        <v>62</v>
      </c>
      <c r="D565" s="147" t="s">
        <v>588</v>
      </c>
      <c r="E565" s="21"/>
      <c r="F565" s="105">
        <f>F566</f>
        <v>33856.400000000001</v>
      </c>
      <c r="G565" s="105">
        <f>G566</f>
        <v>33856.400000000001</v>
      </c>
    </row>
    <row r="566" spans="1:7" ht="30">
      <c r="A566" s="100" t="s">
        <v>220</v>
      </c>
      <c r="B566" s="101" t="s">
        <v>571</v>
      </c>
      <c r="C566" s="99" t="s">
        <v>62</v>
      </c>
      <c r="D566" s="147" t="s">
        <v>588</v>
      </c>
      <c r="E566" s="21">
        <v>600</v>
      </c>
      <c r="F566" s="105">
        <v>33856.400000000001</v>
      </c>
      <c r="G566" s="105">
        <v>33856.400000000001</v>
      </c>
    </row>
    <row r="567" spans="1:7" ht="30">
      <c r="A567" s="100" t="s">
        <v>589</v>
      </c>
      <c r="B567" s="101" t="s">
        <v>571</v>
      </c>
      <c r="C567" s="99" t="s">
        <v>62</v>
      </c>
      <c r="D567" s="147" t="s">
        <v>590</v>
      </c>
      <c r="E567" s="101"/>
      <c r="F567" s="105">
        <f t="shared" ref="F567:G569" si="23">F568</f>
        <v>121917.6</v>
      </c>
      <c r="G567" s="105">
        <f t="shared" si="23"/>
        <v>121917.6</v>
      </c>
    </row>
    <row r="568" spans="1:7" ht="30">
      <c r="A568" s="100" t="s">
        <v>591</v>
      </c>
      <c r="B568" s="101" t="s">
        <v>571</v>
      </c>
      <c r="C568" s="99" t="s">
        <v>62</v>
      </c>
      <c r="D568" s="147" t="s">
        <v>592</v>
      </c>
      <c r="E568" s="101"/>
      <c r="F568" s="105">
        <f t="shared" si="23"/>
        <v>121917.6</v>
      </c>
      <c r="G568" s="105">
        <f t="shared" si="23"/>
        <v>121917.6</v>
      </c>
    </row>
    <row r="569" spans="1:7" ht="45">
      <c r="A569" s="102" t="s">
        <v>205</v>
      </c>
      <c r="B569" s="101" t="s">
        <v>571</v>
      </c>
      <c r="C569" s="99" t="s">
        <v>62</v>
      </c>
      <c r="D569" s="101" t="s">
        <v>593</v>
      </c>
      <c r="E569" s="101"/>
      <c r="F569" s="105">
        <f t="shared" si="23"/>
        <v>121917.6</v>
      </c>
      <c r="G569" s="105">
        <f t="shared" si="23"/>
        <v>121917.6</v>
      </c>
    </row>
    <row r="570" spans="1:7" ht="30">
      <c r="A570" s="100" t="s">
        <v>220</v>
      </c>
      <c r="B570" s="101" t="s">
        <v>571</v>
      </c>
      <c r="C570" s="99" t="s">
        <v>62</v>
      </c>
      <c r="D570" s="101" t="s">
        <v>593</v>
      </c>
      <c r="E570" s="21">
        <v>600</v>
      </c>
      <c r="F570" s="105">
        <v>121917.6</v>
      </c>
      <c r="G570" s="105">
        <v>121917.6</v>
      </c>
    </row>
    <row r="571" spans="1:7">
      <c r="A571" s="100" t="s">
        <v>65</v>
      </c>
      <c r="B571" s="101" t="s">
        <v>571</v>
      </c>
      <c r="C571" s="99" t="s">
        <v>64</v>
      </c>
      <c r="D571" s="101"/>
      <c r="E571" s="101"/>
      <c r="F571" s="105">
        <f>F575+F580+F584+F587</f>
        <v>41566.9</v>
      </c>
      <c r="G571" s="105">
        <f>G575+G580+G584+G587</f>
        <v>41561.300000000003</v>
      </c>
    </row>
    <row r="572" spans="1:7" ht="30">
      <c r="A572" s="102" t="s">
        <v>572</v>
      </c>
      <c r="B572" s="101" t="s">
        <v>571</v>
      </c>
      <c r="C572" s="99" t="s">
        <v>64</v>
      </c>
      <c r="D572" s="156" t="s">
        <v>573</v>
      </c>
      <c r="E572" s="101"/>
      <c r="F572" s="105">
        <f>F575+F580+F584+F587</f>
        <v>41566.9</v>
      </c>
      <c r="G572" s="105">
        <f>G575+G580+G584+G587</f>
        <v>41561.300000000003</v>
      </c>
    </row>
    <row r="573" spans="1:7">
      <c r="A573" s="116" t="s">
        <v>594</v>
      </c>
      <c r="B573" s="107" t="s">
        <v>571</v>
      </c>
      <c r="C573" s="107" t="s">
        <v>64</v>
      </c>
      <c r="D573" s="107" t="s">
        <v>595</v>
      </c>
      <c r="E573" s="101"/>
      <c r="F573" s="105">
        <f>F574</f>
        <v>18602.399999999998</v>
      </c>
      <c r="G573" s="105">
        <f>G574</f>
        <v>18602.399999999998</v>
      </c>
    </row>
    <row r="574" spans="1:7" ht="30">
      <c r="A574" s="116" t="s">
        <v>596</v>
      </c>
      <c r="B574" s="107" t="s">
        <v>571</v>
      </c>
      <c r="C574" s="107" t="s">
        <v>64</v>
      </c>
      <c r="D574" s="107" t="s">
        <v>597</v>
      </c>
      <c r="E574" s="101"/>
      <c r="F574" s="105">
        <f>F575</f>
        <v>18602.399999999998</v>
      </c>
      <c r="G574" s="105">
        <f>G575</f>
        <v>18602.399999999998</v>
      </c>
    </row>
    <row r="575" spans="1:7" ht="30">
      <c r="A575" s="100" t="s">
        <v>598</v>
      </c>
      <c r="B575" s="107" t="s">
        <v>571</v>
      </c>
      <c r="C575" s="107" t="s">
        <v>64</v>
      </c>
      <c r="D575" s="107" t="s">
        <v>599</v>
      </c>
      <c r="E575" s="107"/>
      <c r="F575" s="105">
        <f>F576+F577</f>
        <v>18602.399999999998</v>
      </c>
      <c r="G575" s="105">
        <f>G576+G577</f>
        <v>18602.399999999998</v>
      </c>
    </row>
    <row r="576" spans="1:7" ht="30">
      <c r="A576" s="100" t="s">
        <v>174</v>
      </c>
      <c r="B576" s="107" t="s">
        <v>571</v>
      </c>
      <c r="C576" s="107" t="s">
        <v>64</v>
      </c>
      <c r="D576" s="107" t="s">
        <v>599</v>
      </c>
      <c r="E576" s="101" t="s">
        <v>198</v>
      </c>
      <c r="F576" s="105">
        <v>111.6</v>
      </c>
      <c r="G576" s="105">
        <v>111.6</v>
      </c>
    </row>
    <row r="577" spans="1:10" ht="30">
      <c r="A577" s="100" t="s">
        <v>220</v>
      </c>
      <c r="B577" s="107" t="s">
        <v>571</v>
      </c>
      <c r="C577" s="107" t="s">
        <v>64</v>
      </c>
      <c r="D577" s="107" t="s">
        <v>599</v>
      </c>
      <c r="E577" s="119">
        <v>600</v>
      </c>
      <c r="F577" s="105">
        <v>18490.8</v>
      </c>
      <c r="G577" s="105">
        <v>18490.8</v>
      </c>
    </row>
    <row r="578" spans="1:10" ht="60">
      <c r="A578" s="100" t="s">
        <v>600</v>
      </c>
      <c r="B578" s="101" t="s">
        <v>571</v>
      </c>
      <c r="C578" s="99" t="s">
        <v>64</v>
      </c>
      <c r="D578" s="101" t="s">
        <v>601</v>
      </c>
      <c r="E578" s="101"/>
      <c r="F578" s="105">
        <f>F579+F586</f>
        <v>22964.5</v>
      </c>
      <c r="G578" s="105">
        <f>G579+G586</f>
        <v>22958.899999999998</v>
      </c>
    </row>
    <row r="579" spans="1:10" ht="30">
      <c r="A579" s="100" t="s">
        <v>602</v>
      </c>
      <c r="B579" s="101" t="s">
        <v>571</v>
      </c>
      <c r="C579" s="99" t="s">
        <v>64</v>
      </c>
      <c r="D579" s="101" t="s">
        <v>603</v>
      </c>
      <c r="E579" s="101"/>
      <c r="F579" s="105">
        <f>F580+F584</f>
        <v>19963.2</v>
      </c>
      <c r="G579" s="105">
        <f>G580+G584</f>
        <v>19957.599999999999</v>
      </c>
    </row>
    <row r="580" spans="1:10" ht="45">
      <c r="A580" s="106" t="s">
        <v>189</v>
      </c>
      <c r="B580" s="101" t="s">
        <v>571</v>
      </c>
      <c r="C580" s="99" t="s">
        <v>64</v>
      </c>
      <c r="D580" s="101" t="s">
        <v>604</v>
      </c>
      <c r="E580" s="101"/>
      <c r="F580" s="105">
        <f>F581+F582+F583</f>
        <v>5892.0999999999995</v>
      </c>
      <c r="G580" s="105">
        <f>G581+G582+G583</f>
        <v>5886.5</v>
      </c>
    </row>
    <row r="581" spans="1:10" ht="60">
      <c r="A581" s="100" t="s">
        <v>169</v>
      </c>
      <c r="B581" s="101" t="s">
        <v>571</v>
      </c>
      <c r="C581" s="99" t="s">
        <v>64</v>
      </c>
      <c r="D581" s="101" t="s">
        <v>604</v>
      </c>
      <c r="E581" s="101" t="s">
        <v>197</v>
      </c>
      <c r="F581" s="105">
        <v>5606.4</v>
      </c>
      <c r="G581" s="105">
        <v>5606.3</v>
      </c>
    </row>
    <row r="582" spans="1:10" ht="30">
      <c r="A582" s="100" t="s">
        <v>174</v>
      </c>
      <c r="B582" s="101" t="s">
        <v>571</v>
      </c>
      <c r="C582" s="99" t="s">
        <v>64</v>
      </c>
      <c r="D582" s="101" t="s">
        <v>604</v>
      </c>
      <c r="E582" s="101" t="s">
        <v>198</v>
      </c>
      <c r="F582" s="105">
        <v>284</v>
      </c>
      <c r="G582" s="105">
        <v>278.5</v>
      </c>
    </row>
    <row r="583" spans="1:10">
      <c r="A583" s="102" t="s">
        <v>175</v>
      </c>
      <c r="B583" s="101" t="s">
        <v>571</v>
      </c>
      <c r="C583" s="99" t="s">
        <v>64</v>
      </c>
      <c r="D583" s="101" t="s">
        <v>604</v>
      </c>
      <c r="E583" s="101" t="s">
        <v>605</v>
      </c>
      <c r="F583" s="105">
        <v>1.7</v>
      </c>
      <c r="G583" s="105">
        <v>1.7</v>
      </c>
    </row>
    <row r="584" spans="1:10" ht="45">
      <c r="A584" s="102" t="s">
        <v>205</v>
      </c>
      <c r="B584" s="101" t="s">
        <v>571</v>
      </c>
      <c r="C584" s="99" t="s">
        <v>64</v>
      </c>
      <c r="D584" s="101" t="s">
        <v>606</v>
      </c>
      <c r="E584" s="101"/>
      <c r="F584" s="105">
        <v>14071.1</v>
      </c>
      <c r="G584" s="105">
        <v>14071.1</v>
      </c>
    </row>
    <row r="585" spans="1:10" ht="30">
      <c r="A585" s="100" t="s">
        <v>220</v>
      </c>
      <c r="B585" s="101" t="s">
        <v>571</v>
      </c>
      <c r="C585" s="99" t="s">
        <v>64</v>
      </c>
      <c r="D585" s="101" t="s">
        <v>606</v>
      </c>
      <c r="E585" s="101" t="s">
        <v>515</v>
      </c>
      <c r="F585" s="105">
        <v>14071.1</v>
      </c>
      <c r="G585" s="105">
        <v>14071.1</v>
      </c>
    </row>
    <row r="586" spans="1:10" ht="30">
      <c r="A586" s="100" t="s">
        <v>607</v>
      </c>
      <c r="B586" s="101" t="s">
        <v>571</v>
      </c>
      <c r="C586" s="99" t="s">
        <v>64</v>
      </c>
      <c r="D586" s="101" t="s">
        <v>608</v>
      </c>
      <c r="E586" s="101"/>
      <c r="F586" s="105">
        <f>F587</f>
        <v>3001.3</v>
      </c>
      <c r="G586" s="105">
        <f>G587</f>
        <v>3001.3</v>
      </c>
    </row>
    <row r="587" spans="1:10" ht="30">
      <c r="A587" s="102" t="s">
        <v>609</v>
      </c>
      <c r="B587" s="101" t="s">
        <v>571</v>
      </c>
      <c r="C587" s="99" t="s">
        <v>64</v>
      </c>
      <c r="D587" s="101" t="s">
        <v>610</v>
      </c>
      <c r="E587" s="21"/>
      <c r="F587" s="105">
        <f>F588+F589</f>
        <v>3001.3</v>
      </c>
      <c r="G587" s="105">
        <f>G588+G589</f>
        <v>3001.3</v>
      </c>
    </row>
    <row r="588" spans="1:10">
      <c r="A588" s="100" t="s">
        <v>180</v>
      </c>
      <c r="B588" s="101" t="s">
        <v>571</v>
      </c>
      <c r="C588" s="99" t="s">
        <v>64</v>
      </c>
      <c r="D588" s="101" t="s">
        <v>610</v>
      </c>
      <c r="E588" s="21">
        <v>300</v>
      </c>
      <c r="F588" s="105">
        <v>501.3</v>
      </c>
      <c r="G588" s="105">
        <v>501.3</v>
      </c>
    </row>
    <row r="589" spans="1:10" ht="30">
      <c r="A589" s="100" t="s">
        <v>220</v>
      </c>
      <c r="B589" s="101" t="s">
        <v>571</v>
      </c>
      <c r="C589" s="99" t="s">
        <v>64</v>
      </c>
      <c r="D589" s="101" t="s">
        <v>610</v>
      </c>
      <c r="E589" s="21">
        <v>600</v>
      </c>
      <c r="F589" s="105">
        <v>2500</v>
      </c>
      <c r="G589" s="105">
        <v>2500</v>
      </c>
    </row>
    <row r="590" spans="1:10">
      <c r="A590" s="102"/>
      <c r="B590" s="101"/>
      <c r="C590" s="99" t="s">
        <v>181</v>
      </c>
      <c r="D590" s="101"/>
      <c r="E590" s="21"/>
      <c r="F590" s="103"/>
      <c r="G590" s="103"/>
    </row>
    <row r="591" spans="1:10" ht="29.25">
      <c r="A591" s="97" t="s">
        <v>611</v>
      </c>
      <c r="B591" s="98" t="s">
        <v>612</v>
      </c>
      <c r="C591" s="99" t="s">
        <v>181</v>
      </c>
      <c r="D591" s="98"/>
      <c r="E591" s="21"/>
      <c r="F591" s="103">
        <f>F592+F613+F632+F648</f>
        <v>823746.89999999979</v>
      </c>
      <c r="G591" s="103">
        <f t="shared" ref="G591" si="24">G592+G613+G632+G648</f>
        <v>761497.2</v>
      </c>
      <c r="J591" s="122"/>
    </row>
    <row r="592" spans="1:10">
      <c r="A592" s="100" t="s">
        <v>3</v>
      </c>
      <c r="B592" s="101" t="s">
        <v>612</v>
      </c>
      <c r="C592" s="99" t="s">
        <v>2</v>
      </c>
      <c r="D592" s="101"/>
      <c r="E592" s="21"/>
      <c r="F592" s="105">
        <f>F593</f>
        <v>63475.6</v>
      </c>
      <c r="G592" s="105">
        <f>G593</f>
        <v>63088</v>
      </c>
    </row>
    <row r="593" spans="1:7">
      <c r="A593" s="100" t="s">
        <v>19</v>
      </c>
      <c r="B593" s="101" t="s">
        <v>612</v>
      </c>
      <c r="C593" s="99" t="s">
        <v>18</v>
      </c>
      <c r="D593" s="101"/>
      <c r="E593" s="21"/>
      <c r="F593" s="105">
        <f>F595+F599+F604+F611</f>
        <v>63475.6</v>
      </c>
      <c r="G593" s="105">
        <f>G595+G599+G604+G611</f>
        <v>63088</v>
      </c>
    </row>
    <row r="594" spans="1:7">
      <c r="A594" s="100" t="s">
        <v>165</v>
      </c>
      <c r="B594" s="101" t="s">
        <v>612</v>
      </c>
      <c r="C594" s="99" t="s">
        <v>18</v>
      </c>
      <c r="D594" s="101" t="s">
        <v>166</v>
      </c>
      <c r="E594" s="21"/>
      <c r="F594" s="105">
        <f>F595+F599</f>
        <v>42787.3</v>
      </c>
      <c r="G594" s="105">
        <f>G595+G599</f>
        <v>42632.9</v>
      </c>
    </row>
    <row r="595" spans="1:7" ht="45">
      <c r="A595" s="106" t="s">
        <v>189</v>
      </c>
      <c r="B595" s="101" t="s">
        <v>612</v>
      </c>
      <c r="C595" s="99" t="s">
        <v>18</v>
      </c>
      <c r="D595" s="101" t="s">
        <v>190</v>
      </c>
      <c r="E595" s="21"/>
      <c r="F595" s="105">
        <f>F596+F597+F598</f>
        <v>31262.400000000001</v>
      </c>
      <c r="G595" s="105">
        <f>G596+G597+G598</f>
        <v>31108.000000000004</v>
      </c>
    </row>
    <row r="596" spans="1:7" ht="60">
      <c r="A596" s="100" t="s">
        <v>169</v>
      </c>
      <c r="B596" s="101" t="s">
        <v>612</v>
      </c>
      <c r="C596" s="99" t="s">
        <v>18</v>
      </c>
      <c r="D596" s="101" t="s">
        <v>190</v>
      </c>
      <c r="E596" s="21">
        <v>100</v>
      </c>
      <c r="F596" s="105">
        <v>28223.1</v>
      </c>
      <c r="G596" s="105">
        <v>28167.9</v>
      </c>
    </row>
    <row r="597" spans="1:7" ht="30">
      <c r="A597" s="100" t="s">
        <v>174</v>
      </c>
      <c r="B597" s="101" t="s">
        <v>612</v>
      </c>
      <c r="C597" s="99" t="s">
        <v>18</v>
      </c>
      <c r="D597" s="101" t="s">
        <v>190</v>
      </c>
      <c r="E597" s="21">
        <v>200</v>
      </c>
      <c r="F597" s="105">
        <v>2213.9</v>
      </c>
      <c r="G597" s="105">
        <v>2141.9</v>
      </c>
    </row>
    <row r="598" spans="1:7">
      <c r="A598" s="102" t="s">
        <v>175</v>
      </c>
      <c r="B598" s="101" t="s">
        <v>612</v>
      </c>
      <c r="C598" s="99" t="s">
        <v>18</v>
      </c>
      <c r="D598" s="101" t="s">
        <v>190</v>
      </c>
      <c r="E598" s="21">
        <v>800</v>
      </c>
      <c r="F598" s="105">
        <v>825.4</v>
      </c>
      <c r="G598" s="105">
        <v>798.2</v>
      </c>
    </row>
    <row r="599" spans="1:7">
      <c r="A599" s="100" t="s">
        <v>207</v>
      </c>
      <c r="B599" s="101" t="s">
        <v>612</v>
      </c>
      <c r="C599" s="99" t="s">
        <v>18</v>
      </c>
      <c r="D599" s="101" t="s">
        <v>208</v>
      </c>
      <c r="E599" s="21"/>
      <c r="F599" s="105">
        <f>F600</f>
        <v>11524.9</v>
      </c>
      <c r="G599" s="105">
        <v>11524.9</v>
      </c>
    </row>
    <row r="600" spans="1:7">
      <c r="A600" s="102" t="s">
        <v>175</v>
      </c>
      <c r="B600" s="101" t="s">
        <v>612</v>
      </c>
      <c r="C600" s="99" t="s">
        <v>18</v>
      </c>
      <c r="D600" s="101" t="s">
        <v>208</v>
      </c>
      <c r="E600" s="21">
        <v>800</v>
      </c>
      <c r="F600" s="105">
        <v>11524.9</v>
      </c>
      <c r="G600" s="105">
        <v>11524.9</v>
      </c>
    </row>
    <row r="601" spans="1:7" ht="45">
      <c r="A601" s="117" t="s">
        <v>297</v>
      </c>
      <c r="B601" s="118" t="s">
        <v>612</v>
      </c>
      <c r="C601" s="118" t="s">
        <v>18</v>
      </c>
      <c r="D601" s="118" t="s">
        <v>298</v>
      </c>
      <c r="E601" s="21"/>
      <c r="F601" s="105">
        <v>20239.099999999999</v>
      </c>
      <c r="G601" s="105">
        <f>G602</f>
        <v>20005.899999999998</v>
      </c>
    </row>
    <row r="602" spans="1:7" ht="60">
      <c r="A602" s="117" t="s">
        <v>305</v>
      </c>
      <c r="B602" s="118" t="s">
        <v>612</v>
      </c>
      <c r="C602" s="118" t="s">
        <v>18</v>
      </c>
      <c r="D602" s="118" t="s">
        <v>306</v>
      </c>
      <c r="E602" s="21"/>
      <c r="F602" s="105">
        <v>20239.099999999999</v>
      </c>
      <c r="G602" s="105">
        <f>G603</f>
        <v>20005.899999999998</v>
      </c>
    </row>
    <row r="603" spans="1:7" ht="60">
      <c r="A603" s="117" t="s">
        <v>307</v>
      </c>
      <c r="B603" s="118" t="s">
        <v>612</v>
      </c>
      <c r="C603" s="118" t="s">
        <v>18</v>
      </c>
      <c r="D603" s="118" t="s">
        <v>308</v>
      </c>
      <c r="E603" s="21"/>
      <c r="F603" s="105">
        <v>20239.099999999999</v>
      </c>
      <c r="G603" s="105">
        <f>G604</f>
        <v>20005.899999999998</v>
      </c>
    </row>
    <row r="604" spans="1:7" ht="45">
      <c r="A604" s="116" t="s">
        <v>218</v>
      </c>
      <c r="B604" s="118" t="s">
        <v>612</v>
      </c>
      <c r="C604" s="118" t="s">
        <v>18</v>
      </c>
      <c r="D604" s="118" t="s">
        <v>613</v>
      </c>
      <c r="E604" s="119"/>
      <c r="F604" s="105">
        <v>20239.099999999999</v>
      </c>
      <c r="G604" s="105">
        <f>G605+G606+G607</f>
        <v>20005.899999999998</v>
      </c>
    </row>
    <row r="605" spans="1:7" ht="60">
      <c r="A605" s="116" t="s">
        <v>614</v>
      </c>
      <c r="B605" s="118" t="s">
        <v>612</v>
      </c>
      <c r="C605" s="118" t="s">
        <v>18</v>
      </c>
      <c r="D605" s="118" t="s">
        <v>613</v>
      </c>
      <c r="E605" s="119">
        <v>100</v>
      </c>
      <c r="F605" s="105">
        <v>18934.8</v>
      </c>
      <c r="G605" s="105">
        <v>18879.8</v>
      </c>
    </row>
    <row r="606" spans="1:7" ht="30">
      <c r="A606" s="116" t="s">
        <v>174</v>
      </c>
      <c r="B606" s="118" t="s">
        <v>612</v>
      </c>
      <c r="C606" s="118" t="s">
        <v>18</v>
      </c>
      <c r="D606" s="118" t="s">
        <v>613</v>
      </c>
      <c r="E606" s="119">
        <v>200</v>
      </c>
      <c r="F606" s="105">
        <v>1267</v>
      </c>
      <c r="G606" s="105">
        <v>1095.5</v>
      </c>
    </row>
    <row r="607" spans="1:7">
      <c r="A607" s="102" t="s">
        <v>175</v>
      </c>
      <c r="B607" s="118" t="s">
        <v>612</v>
      </c>
      <c r="C607" s="118" t="s">
        <v>18</v>
      </c>
      <c r="D607" s="118" t="s">
        <v>613</v>
      </c>
      <c r="E607" s="119">
        <v>800</v>
      </c>
      <c r="F607" s="105">
        <v>37.299999999999997</v>
      </c>
      <c r="G607" s="105">
        <v>30.6</v>
      </c>
    </row>
    <row r="608" spans="1:7" ht="75">
      <c r="A608" s="117" t="s">
        <v>311</v>
      </c>
      <c r="B608" s="118" t="s">
        <v>612</v>
      </c>
      <c r="C608" s="118" t="s">
        <v>18</v>
      </c>
      <c r="D608" s="118" t="s">
        <v>312</v>
      </c>
      <c r="E608" s="119"/>
      <c r="F608" s="105">
        <v>449.2</v>
      </c>
      <c r="G608" s="105">
        <v>449.2</v>
      </c>
    </row>
    <row r="609" spans="1:7" ht="30">
      <c r="A609" s="102" t="s">
        <v>615</v>
      </c>
      <c r="B609" s="118" t="s">
        <v>612</v>
      </c>
      <c r="C609" s="118" t="s">
        <v>18</v>
      </c>
      <c r="D609" s="118" t="s">
        <v>616</v>
      </c>
      <c r="E609" s="119"/>
      <c r="F609" s="105">
        <v>449.2</v>
      </c>
      <c r="G609" s="105">
        <v>449.2</v>
      </c>
    </row>
    <row r="610" spans="1:7" ht="45">
      <c r="A610" s="102" t="s">
        <v>617</v>
      </c>
      <c r="B610" s="118" t="s">
        <v>612</v>
      </c>
      <c r="C610" s="118" t="s">
        <v>18</v>
      </c>
      <c r="D610" s="118" t="s">
        <v>618</v>
      </c>
      <c r="E610" s="119"/>
      <c r="F610" s="105">
        <v>449.2</v>
      </c>
      <c r="G610" s="105">
        <v>449.2</v>
      </c>
    </row>
    <row r="611" spans="1:7" ht="45">
      <c r="A611" s="102" t="s">
        <v>619</v>
      </c>
      <c r="B611" s="118" t="s">
        <v>612</v>
      </c>
      <c r="C611" s="118" t="s">
        <v>18</v>
      </c>
      <c r="D611" s="118" t="s">
        <v>620</v>
      </c>
      <c r="E611" s="119"/>
      <c r="F611" s="105">
        <v>449.2</v>
      </c>
      <c r="G611" s="105">
        <v>449.2</v>
      </c>
    </row>
    <row r="612" spans="1:7" ht="30">
      <c r="A612" s="116" t="s">
        <v>174</v>
      </c>
      <c r="B612" s="118" t="s">
        <v>612</v>
      </c>
      <c r="C612" s="118" t="s">
        <v>18</v>
      </c>
      <c r="D612" s="118" t="s">
        <v>620</v>
      </c>
      <c r="E612" s="119">
        <v>200</v>
      </c>
      <c r="F612" s="105">
        <v>449.2</v>
      </c>
      <c r="G612" s="105">
        <v>449.2</v>
      </c>
    </row>
    <row r="613" spans="1:7">
      <c r="A613" s="117" t="s">
        <v>295</v>
      </c>
      <c r="B613" s="118" t="s">
        <v>612</v>
      </c>
      <c r="C613" s="118" t="s">
        <v>40</v>
      </c>
      <c r="D613" s="118"/>
      <c r="E613" s="119"/>
      <c r="F613" s="105">
        <f>F614</f>
        <v>682902.09999999986</v>
      </c>
      <c r="G613" s="105">
        <f>G614</f>
        <v>621045.1</v>
      </c>
    </row>
    <row r="614" spans="1:7">
      <c r="A614" s="117" t="s">
        <v>296</v>
      </c>
      <c r="B614" s="118" t="s">
        <v>612</v>
      </c>
      <c r="C614" s="118" t="s">
        <v>42</v>
      </c>
      <c r="D614" s="118"/>
      <c r="E614" s="119"/>
      <c r="F614" s="105">
        <f>F618+F621+F625+F630</f>
        <v>682902.09999999986</v>
      </c>
      <c r="G614" s="105">
        <f>G618+G621+G625+G630</f>
        <v>621045.1</v>
      </c>
    </row>
    <row r="615" spans="1:7" ht="45">
      <c r="A615" s="117" t="s">
        <v>297</v>
      </c>
      <c r="B615" s="118" t="s">
        <v>612</v>
      </c>
      <c r="C615" s="118" t="s">
        <v>42</v>
      </c>
      <c r="D615" s="118" t="s">
        <v>298</v>
      </c>
      <c r="E615" s="119"/>
      <c r="F615" s="105">
        <f>F618+F621+F625</f>
        <v>665274.99999999988</v>
      </c>
      <c r="G615" s="105">
        <f>G618+G621+G625</f>
        <v>603823.69999999995</v>
      </c>
    </row>
    <row r="616" spans="1:7" ht="30">
      <c r="A616" s="117" t="s">
        <v>299</v>
      </c>
      <c r="B616" s="118" t="s">
        <v>612</v>
      </c>
      <c r="C616" s="118" t="s">
        <v>42</v>
      </c>
      <c r="D616" s="118" t="s">
        <v>300</v>
      </c>
      <c r="E616" s="119"/>
      <c r="F616" s="105">
        <f>F618+F621</f>
        <v>665181.79999999993</v>
      </c>
      <c r="G616" s="105">
        <f>G618+G621</f>
        <v>603733.79999999993</v>
      </c>
    </row>
    <row r="617" spans="1:7" ht="30">
      <c r="A617" s="117" t="s">
        <v>301</v>
      </c>
      <c r="B617" s="118" t="s">
        <v>612</v>
      </c>
      <c r="C617" s="118" t="s">
        <v>42</v>
      </c>
      <c r="D617" s="118" t="s">
        <v>302</v>
      </c>
      <c r="E617" s="119"/>
      <c r="F617" s="105">
        <f>F618+F621</f>
        <v>665181.79999999993</v>
      </c>
      <c r="G617" s="105">
        <f>G618+G621</f>
        <v>603733.79999999993</v>
      </c>
    </row>
    <row r="618" spans="1:7" ht="165">
      <c r="A618" s="116" t="s">
        <v>621</v>
      </c>
      <c r="B618" s="118" t="s">
        <v>612</v>
      </c>
      <c r="C618" s="118" t="s">
        <v>42</v>
      </c>
      <c r="D618" s="118" t="s">
        <v>304</v>
      </c>
      <c r="E618" s="119"/>
      <c r="F618" s="105">
        <f>F619+F620</f>
        <v>644834.29999999993</v>
      </c>
      <c r="G618" s="105">
        <f>G619+G620</f>
        <v>583386.29999999993</v>
      </c>
    </row>
    <row r="619" spans="1:7" ht="45">
      <c r="A619" s="116" t="s">
        <v>211</v>
      </c>
      <c r="B619" s="118" t="s">
        <v>612</v>
      </c>
      <c r="C619" s="118" t="s">
        <v>42</v>
      </c>
      <c r="D619" s="118" t="s">
        <v>304</v>
      </c>
      <c r="E619" s="119">
        <v>400</v>
      </c>
      <c r="F619" s="105">
        <v>595334.1</v>
      </c>
      <c r="G619" s="105">
        <v>537964.6</v>
      </c>
    </row>
    <row r="620" spans="1:7">
      <c r="A620" s="116" t="s">
        <v>175</v>
      </c>
      <c r="B620" s="118" t="s">
        <v>612</v>
      </c>
      <c r="C620" s="118" t="s">
        <v>42</v>
      </c>
      <c r="D620" s="118" t="s">
        <v>304</v>
      </c>
      <c r="E620" s="119">
        <v>800</v>
      </c>
      <c r="F620" s="105">
        <v>49500.2</v>
      </c>
      <c r="G620" s="105">
        <v>45421.7</v>
      </c>
    </row>
    <row r="621" spans="1:7" ht="165">
      <c r="A621" s="116" t="s">
        <v>621</v>
      </c>
      <c r="B621" s="118" t="s">
        <v>612</v>
      </c>
      <c r="C621" s="118" t="s">
        <v>42</v>
      </c>
      <c r="D621" s="118" t="s">
        <v>622</v>
      </c>
      <c r="E621" s="119"/>
      <c r="F621" s="105">
        <v>20347.5</v>
      </c>
      <c r="G621" s="105">
        <v>20347.5</v>
      </c>
    </row>
    <row r="622" spans="1:7" ht="45">
      <c r="A622" s="116" t="s">
        <v>211</v>
      </c>
      <c r="B622" s="118" t="s">
        <v>612</v>
      </c>
      <c r="C622" s="118" t="s">
        <v>42</v>
      </c>
      <c r="D622" s="118" t="s">
        <v>622</v>
      </c>
      <c r="E622" s="119">
        <v>400</v>
      </c>
      <c r="F622" s="105">
        <v>20347.5</v>
      </c>
      <c r="G622" s="105">
        <v>20347.5</v>
      </c>
    </row>
    <row r="623" spans="1:7" ht="60">
      <c r="A623" s="117" t="s">
        <v>305</v>
      </c>
      <c r="B623" s="118" t="s">
        <v>612</v>
      </c>
      <c r="C623" s="118" t="s">
        <v>42</v>
      </c>
      <c r="D623" s="118" t="s">
        <v>306</v>
      </c>
      <c r="E623" s="119"/>
      <c r="F623" s="105">
        <v>93.2</v>
      </c>
      <c r="G623" s="105">
        <v>89.9</v>
      </c>
    </row>
    <row r="624" spans="1:7" ht="60">
      <c r="A624" s="117" t="s">
        <v>307</v>
      </c>
      <c r="B624" s="118" t="s">
        <v>612</v>
      </c>
      <c r="C624" s="118" t="s">
        <v>42</v>
      </c>
      <c r="D624" s="118" t="s">
        <v>308</v>
      </c>
      <c r="E624" s="119"/>
      <c r="F624" s="105">
        <v>93.2</v>
      </c>
      <c r="G624" s="105">
        <v>89.9</v>
      </c>
    </row>
    <row r="625" spans="1:7">
      <c r="A625" s="117" t="s">
        <v>309</v>
      </c>
      <c r="B625" s="118" t="s">
        <v>612</v>
      </c>
      <c r="C625" s="118" t="s">
        <v>42</v>
      </c>
      <c r="D625" s="118" t="s">
        <v>310</v>
      </c>
      <c r="E625" s="119"/>
      <c r="F625" s="105">
        <v>93.2</v>
      </c>
      <c r="G625" s="105">
        <v>89.9</v>
      </c>
    </row>
    <row r="626" spans="1:7" ht="30">
      <c r="A626" s="116" t="s">
        <v>174</v>
      </c>
      <c r="B626" s="118" t="s">
        <v>612</v>
      </c>
      <c r="C626" s="118" t="s">
        <v>42</v>
      </c>
      <c r="D626" s="118" t="s">
        <v>310</v>
      </c>
      <c r="E626" s="119">
        <v>200</v>
      </c>
      <c r="F626" s="105">
        <v>93.2</v>
      </c>
      <c r="G626" s="105">
        <v>89.9</v>
      </c>
    </row>
    <row r="627" spans="1:7" ht="75">
      <c r="A627" s="117" t="s">
        <v>311</v>
      </c>
      <c r="B627" s="118" t="s">
        <v>612</v>
      </c>
      <c r="C627" s="118" t="s">
        <v>42</v>
      </c>
      <c r="D627" s="118" t="s">
        <v>312</v>
      </c>
      <c r="E627" s="119"/>
      <c r="F627" s="105">
        <v>17627.099999999999</v>
      </c>
      <c r="G627" s="105">
        <v>17221.400000000001</v>
      </c>
    </row>
    <row r="628" spans="1:7" ht="30">
      <c r="A628" s="116" t="s">
        <v>319</v>
      </c>
      <c r="B628" s="118" t="s">
        <v>612</v>
      </c>
      <c r="C628" s="118" t="s">
        <v>42</v>
      </c>
      <c r="D628" s="118" t="s">
        <v>320</v>
      </c>
      <c r="E628" s="119"/>
      <c r="F628" s="105">
        <v>17627.099999999999</v>
      </c>
      <c r="G628" s="105">
        <v>17221.400000000001</v>
      </c>
    </row>
    <row r="629" spans="1:7" ht="45">
      <c r="A629" s="116" t="s">
        <v>321</v>
      </c>
      <c r="B629" s="118" t="s">
        <v>612</v>
      </c>
      <c r="C629" s="118" t="s">
        <v>42</v>
      </c>
      <c r="D629" s="118" t="s">
        <v>322</v>
      </c>
      <c r="E629" s="119"/>
      <c r="F629" s="105">
        <v>17627.099999999999</v>
      </c>
      <c r="G629" s="105">
        <v>17221.400000000001</v>
      </c>
    </row>
    <row r="630" spans="1:7" ht="60">
      <c r="A630" s="116" t="s">
        <v>623</v>
      </c>
      <c r="B630" s="118" t="s">
        <v>612</v>
      </c>
      <c r="C630" s="118" t="s">
        <v>42</v>
      </c>
      <c r="D630" s="118" t="s">
        <v>624</v>
      </c>
      <c r="E630" s="119"/>
      <c r="F630" s="105">
        <v>17627.099999999999</v>
      </c>
      <c r="G630" s="105">
        <v>17221.400000000001</v>
      </c>
    </row>
    <row r="631" spans="1:7" ht="30">
      <c r="A631" s="116" t="s">
        <v>174</v>
      </c>
      <c r="B631" s="118" t="s">
        <v>612</v>
      </c>
      <c r="C631" s="118" t="s">
        <v>42</v>
      </c>
      <c r="D631" s="118" t="s">
        <v>624</v>
      </c>
      <c r="E631" s="119">
        <v>200</v>
      </c>
      <c r="F631" s="105">
        <v>17627.099999999999</v>
      </c>
      <c r="G631" s="105">
        <v>17221.400000000001</v>
      </c>
    </row>
    <row r="632" spans="1:7">
      <c r="A632" s="117" t="s">
        <v>67</v>
      </c>
      <c r="B632" s="118" t="s">
        <v>612</v>
      </c>
      <c r="C632" s="118" t="s">
        <v>66</v>
      </c>
      <c r="D632" s="118"/>
      <c r="E632" s="119"/>
      <c r="F632" s="105">
        <f>F637+F641+F646</f>
        <v>77349.5</v>
      </c>
      <c r="G632" s="105">
        <f>G637+G641+G646</f>
        <v>77344.399999999994</v>
      </c>
    </row>
    <row r="633" spans="1:7">
      <c r="A633" s="117" t="s">
        <v>71</v>
      </c>
      <c r="B633" s="118" t="s">
        <v>612</v>
      </c>
      <c r="C633" s="118" t="s">
        <v>70</v>
      </c>
      <c r="D633" s="118"/>
      <c r="E633" s="119"/>
      <c r="F633" s="105">
        <f>F634</f>
        <v>5031.6000000000004</v>
      </c>
      <c r="G633" s="105">
        <f>G634</f>
        <v>5026.5</v>
      </c>
    </row>
    <row r="634" spans="1:7" ht="45">
      <c r="A634" s="117" t="s">
        <v>297</v>
      </c>
      <c r="B634" s="118" t="s">
        <v>612</v>
      </c>
      <c r="C634" s="118" t="s">
        <v>70</v>
      </c>
      <c r="D634" s="118" t="s">
        <v>298</v>
      </c>
      <c r="E634" s="119"/>
      <c r="F634" s="105">
        <v>5031.6000000000004</v>
      </c>
      <c r="G634" s="105">
        <f>G637+G641</f>
        <v>5026.5</v>
      </c>
    </row>
    <row r="635" spans="1:7" ht="30">
      <c r="A635" s="117" t="s">
        <v>625</v>
      </c>
      <c r="B635" s="118" t="s">
        <v>612</v>
      </c>
      <c r="C635" s="118" t="s">
        <v>70</v>
      </c>
      <c r="D635" s="118" t="s">
        <v>626</v>
      </c>
      <c r="E635" s="119"/>
      <c r="F635" s="105">
        <f t="shared" ref="F635:G637" si="25">F636</f>
        <v>442.7</v>
      </c>
      <c r="G635" s="105">
        <f t="shared" si="25"/>
        <v>437.6</v>
      </c>
    </row>
    <row r="636" spans="1:7" ht="45">
      <c r="A636" s="117" t="s">
        <v>627</v>
      </c>
      <c r="B636" s="118" t="s">
        <v>612</v>
      </c>
      <c r="C636" s="118" t="s">
        <v>70</v>
      </c>
      <c r="D636" s="118" t="s">
        <v>628</v>
      </c>
      <c r="E636" s="119"/>
      <c r="F636" s="105">
        <f t="shared" si="25"/>
        <v>442.7</v>
      </c>
      <c r="G636" s="105">
        <f t="shared" si="25"/>
        <v>437.6</v>
      </c>
    </row>
    <row r="637" spans="1:7" ht="60">
      <c r="A637" s="117" t="s">
        <v>629</v>
      </c>
      <c r="B637" s="118" t="s">
        <v>612</v>
      </c>
      <c r="C637" s="118" t="s">
        <v>630</v>
      </c>
      <c r="D637" s="118" t="s">
        <v>631</v>
      </c>
      <c r="E637" s="119"/>
      <c r="F637" s="105">
        <f t="shared" si="25"/>
        <v>442.7</v>
      </c>
      <c r="G637" s="105">
        <f t="shared" si="25"/>
        <v>437.6</v>
      </c>
    </row>
    <row r="638" spans="1:7">
      <c r="A638" s="100" t="s">
        <v>180</v>
      </c>
      <c r="B638" s="118" t="s">
        <v>612</v>
      </c>
      <c r="C638" s="118" t="s">
        <v>630</v>
      </c>
      <c r="D638" s="118" t="s">
        <v>631</v>
      </c>
      <c r="E638" s="119">
        <v>300</v>
      </c>
      <c r="F638" s="105">
        <v>442.7</v>
      </c>
      <c r="G638" s="105">
        <v>437.6</v>
      </c>
    </row>
    <row r="639" spans="1:7">
      <c r="A639" s="117" t="s">
        <v>632</v>
      </c>
      <c r="B639" s="118" t="s">
        <v>612</v>
      </c>
      <c r="C639" s="118" t="s">
        <v>70</v>
      </c>
      <c r="D639" s="118" t="s">
        <v>633</v>
      </c>
      <c r="E639" s="119"/>
      <c r="F639" s="105">
        <v>4588.8999999999996</v>
      </c>
      <c r="G639" s="105">
        <v>4588.8999999999996</v>
      </c>
    </row>
    <row r="640" spans="1:7" ht="30">
      <c r="A640" s="117" t="s">
        <v>634</v>
      </c>
      <c r="B640" s="118" t="s">
        <v>612</v>
      </c>
      <c r="C640" s="118" t="s">
        <v>70</v>
      </c>
      <c r="D640" s="118" t="s">
        <v>635</v>
      </c>
      <c r="E640" s="119"/>
      <c r="F640" s="105">
        <v>4588.8999999999996</v>
      </c>
      <c r="G640" s="105">
        <v>4588.8999999999996</v>
      </c>
    </row>
    <row r="641" spans="1:7" ht="75">
      <c r="A641" s="117" t="s">
        <v>636</v>
      </c>
      <c r="B641" s="118" t="s">
        <v>612</v>
      </c>
      <c r="C641" s="118" t="s">
        <v>70</v>
      </c>
      <c r="D641" s="118" t="s">
        <v>637</v>
      </c>
      <c r="E641" s="119"/>
      <c r="F641" s="105">
        <v>4588.8999999999996</v>
      </c>
      <c r="G641" s="105">
        <v>4588.8999999999996</v>
      </c>
    </row>
    <row r="642" spans="1:7">
      <c r="A642" s="100" t="s">
        <v>180</v>
      </c>
      <c r="B642" s="118" t="s">
        <v>612</v>
      </c>
      <c r="C642" s="118" t="s">
        <v>70</v>
      </c>
      <c r="D642" s="118" t="s">
        <v>637</v>
      </c>
      <c r="E642" s="119">
        <v>300</v>
      </c>
      <c r="F642" s="105">
        <v>4588.8999999999996</v>
      </c>
      <c r="G642" s="105">
        <v>4588.8999999999996</v>
      </c>
    </row>
    <row r="643" spans="1:7">
      <c r="A643" s="117" t="s">
        <v>561</v>
      </c>
      <c r="B643" s="118" t="s">
        <v>612</v>
      </c>
      <c r="C643" s="118" t="s">
        <v>72</v>
      </c>
      <c r="D643" s="118"/>
      <c r="E643" s="118"/>
      <c r="F643" s="105">
        <f t="shared" ref="F643:G646" si="26">F644</f>
        <v>72317.899999999994</v>
      </c>
      <c r="G643" s="105">
        <f t="shared" si="26"/>
        <v>72317.899999999994</v>
      </c>
    </row>
    <row r="644" spans="1:7">
      <c r="A644" s="100" t="s">
        <v>165</v>
      </c>
      <c r="B644" s="118" t="s">
        <v>612</v>
      </c>
      <c r="C644" s="118" t="s">
        <v>72</v>
      </c>
      <c r="D644" s="101" t="s">
        <v>166</v>
      </c>
      <c r="E644" s="118"/>
      <c r="F644" s="105">
        <f t="shared" si="26"/>
        <v>72317.899999999994</v>
      </c>
      <c r="G644" s="105">
        <f t="shared" si="26"/>
        <v>72317.899999999994</v>
      </c>
    </row>
    <row r="645" spans="1:7">
      <c r="A645" s="102" t="s">
        <v>191</v>
      </c>
      <c r="B645" s="118" t="s">
        <v>612</v>
      </c>
      <c r="C645" s="118" t="s">
        <v>72</v>
      </c>
      <c r="D645" s="101" t="s">
        <v>192</v>
      </c>
      <c r="E645" s="118"/>
      <c r="F645" s="105">
        <f t="shared" si="26"/>
        <v>72317.899999999994</v>
      </c>
      <c r="G645" s="105">
        <f t="shared" si="26"/>
        <v>72317.899999999994</v>
      </c>
    </row>
    <row r="646" spans="1:7" ht="150">
      <c r="A646" s="120" t="s">
        <v>638</v>
      </c>
      <c r="B646" s="118" t="s">
        <v>612</v>
      </c>
      <c r="C646" s="118" t="s">
        <v>72</v>
      </c>
      <c r="D646" s="101" t="s">
        <v>639</v>
      </c>
      <c r="E646" s="118"/>
      <c r="F646" s="105">
        <f t="shared" si="26"/>
        <v>72317.899999999994</v>
      </c>
      <c r="G646" s="105">
        <f t="shared" si="26"/>
        <v>72317.899999999994</v>
      </c>
    </row>
    <row r="647" spans="1:7" ht="45">
      <c r="A647" s="116" t="s">
        <v>211</v>
      </c>
      <c r="B647" s="118" t="s">
        <v>612</v>
      </c>
      <c r="C647" s="118" t="s">
        <v>72</v>
      </c>
      <c r="D647" s="101" t="s">
        <v>639</v>
      </c>
      <c r="E647" s="118" t="s">
        <v>640</v>
      </c>
      <c r="F647" s="105">
        <v>72317.899999999994</v>
      </c>
      <c r="G647" s="105">
        <v>72317.899999999994</v>
      </c>
    </row>
    <row r="648" spans="1:7">
      <c r="A648" s="120" t="s">
        <v>399</v>
      </c>
      <c r="B648" s="118" t="s">
        <v>612</v>
      </c>
      <c r="C648" s="118" t="s">
        <v>80</v>
      </c>
      <c r="D648" s="118"/>
      <c r="E648" s="119"/>
      <c r="F648" s="105">
        <v>19.700000000000045</v>
      </c>
      <c r="G648" s="105">
        <v>19.700000000000045</v>
      </c>
    </row>
    <row r="649" spans="1:7">
      <c r="A649" s="117" t="s">
        <v>85</v>
      </c>
      <c r="B649" s="118" t="s">
        <v>612</v>
      </c>
      <c r="C649" s="118" t="s">
        <v>84</v>
      </c>
      <c r="D649" s="118"/>
      <c r="E649" s="119"/>
      <c r="F649" s="105">
        <v>19.700000000000045</v>
      </c>
      <c r="G649" s="105">
        <v>19.700000000000045</v>
      </c>
    </row>
    <row r="650" spans="1:7" ht="30">
      <c r="A650" s="120" t="s">
        <v>214</v>
      </c>
      <c r="B650" s="118" t="s">
        <v>612</v>
      </c>
      <c r="C650" s="118" t="s">
        <v>84</v>
      </c>
      <c r="D650" s="118" t="s">
        <v>215</v>
      </c>
      <c r="E650" s="119"/>
      <c r="F650" s="105">
        <v>19.700000000000045</v>
      </c>
      <c r="G650" s="105">
        <v>19.700000000000045</v>
      </c>
    </row>
    <row r="651" spans="1:7" ht="30">
      <c r="A651" s="120" t="s">
        <v>400</v>
      </c>
      <c r="B651" s="118" t="s">
        <v>612</v>
      </c>
      <c r="C651" s="118" t="s">
        <v>84</v>
      </c>
      <c r="D651" s="118" t="s">
        <v>401</v>
      </c>
      <c r="E651" s="119"/>
      <c r="F651" s="105">
        <v>19.700000000000045</v>
      </c>
      <c r="G651" s="105">
        <v>19.700000000000045</v>
      </c>
    </row>
    <row r="652" spans="1:7" ht="75">
      <c r="A652" s="100" t="s">
        <v>403</v>
      </c>
      <c r="B652" s="118" t="s">
        <v>612</v>
      </c>
      <c r="C652" s="118" t="s">
        <v>84</v>
      </c>
      <c r="D652" s="118" t="s">
        <v>404</v>
      </c>
      <c r="E652" s="119"/>
      <c r="F652" s="105">
        <v>19.700000000000045</v>
      </c>
      <c r="G652" s="105">
        <v>19.700000000000045</v>
      </c>
    </row>
    <row r="653" spans="1:7">
      <c r="A653" s="102" t="s">
        <v>175</v>
      </c>
      <c r="B653" s="118" t="s">
        <v>612</v>
      </c>
      <c r="C653" s="118" t="s">
        <v>84</v>
      </c>
      <c r="D653" s="118" t="s">
        <v>404</v>
      </c>
      <c r="E653" s="119">
        <v>800</v>
      </c>
      <c r="F653" s="105">
        <v>19.700000000000045</v>
      </c>
      <c r="G653" s="105">
        <v>19.700000000000045</v>
      </c>
    </row>
    <row r="654" spans="1:7">
      <c r="A654" s="102"/>
      <c r="B654" s="101"/>
      <c r="C654" s="99"/>
      <c r="D654" s="101"/>
      <c r="E654" s="21"/>
      <c r="F654" s="103"/>
      <c r="G654" s="103"/>
    </row>
    <row r="655" spans="1:7" ht="22.7" customHeight="1">
      <c r="A655" s="97" t="s">
        <v>641</v>
      </c>
      <c r="B655" s="98" t="s">
        <v>642</v>
      </c>
      <c r="C655" s="99" t="s">
        <v>181</v>
      </c>
      <c r="D655" s="98"/>
      <c r="E655" s="21"/>
      <c r="F655" s="103">
        <f>F656</f>
        <v>18245.899999999998</v>
      </c>
      <c r="G655" s="103">
        <f t="shared" ref="G655" si="27">G656</f>
        <v>18150.899999999998</v>
      </c>
    </row>
    <row r="656" spans="1:7">
      <c r="A656" s="100" t="s">
        <v>3</v>
      </c>
      <c r="B656" s="101" t="s">
        <v>642</v>
      </c>
      <c r="C656" s="99" t="s">
        <v>2</v>
      </c>
      <c r="D656" s="101"/>
      <c r="E656" s="21"/>
      <c r="F656" s="105">
        <f>F658+F663</f>
        <v>18245.899999999998</v>
      </c>
      <c r="G656" s="105">
        <f>G658+G663</f>
        <v>18150.899999999998</v>
      </c>
    </row>
    <row r="657" spans="1:7" ht="45">
      <c r="A657" s="100" t="s">
        <v>13</v>
      </c>
      <c r="B657" s="101" t="s">
        <v>642</v>
      </c>
      <c r="C657" s="99" t="s">
        <v>12</v>
      </c>
      <c r="D657" s="101"/>
      <c r="E657" s="21"/>
      <c r="F657" s="105">
        <v>14268.8</v>
      </c>
      <c r="G657" s="105">
        <v>14173.8</v>
      </c>
    </row>
    <row r="658" spans="1:7">
      <c r="A658" s="100" t="s">
        <v>165</v>
      </c>
      <c r="B658" s="101" t="s">
        <v>642</v>
      </c>
      <c r="C658" s="99" t="s">
        <v>12</v>
      </c>
      <c r="D658" s="101" t="s">
        <v>166</v>
      </c>
      <c r="E658" s="21"/>
      <c r="F658" s="105">
        <v>14268.8</v>
      </c>
      <c r="G658" s="105">
        <v>14173.8</v>
      </c>
    </row>
    <row r="659" spans="1:7" ht="45">
      <c r="A659" s="106" t="s">
        <v>189</v>
      </c>
      <c r="B659" s="101" t="s">
        <v>642</v>
      </c>
      <c r="C659" s="99" t="s">
        <v>12</v>
      </c>
      <c r="D659" s="101" t="s">
        <v>190</v>
      </c>
      <c r="E659" s="21"/>
      <c r="F659" s="105">
        <v>14268.8</v>
      </c>
      <c r="G659" s="105">
        <v>14173.8</v>
      </c>
    </row>
    <row r="660" spans="1:7" ht="60.75" customHeight="1">
      <c r="A660" s="100" t="s">
        <v>169</v>
      </c>
      <c r="B660" s="101" t="s">
        <v>642</v>
      </c>
      <c r="C660" s="99" t="s">
        <v>12</v>
      </c>
      <c r="D660" s="101" t="s">
        <v>190</v>
      </c>
      <c r="E660" s="21">
        <v>100</v>
      </c>
      <c r="F660" s="105">
        <v>12358.3</v>
      </c>
      <c r="G660" s="105">
        <v>12326.1</v>
      </c>
    </row>
    <row r="661" spans="1:7" ht="30">
      <c r="A661" s="100" t="s">
        <v>174</v>
      </c>
      <c r="B661" s="101" t="s">
        <v>642</v>
      </c>
      <c r="C661" s="99" t="s">
        <v>12</v>
      </c>
      <c r="D661" s="101" t="s">
        <v>190</v>
      </c>
      <c r="E661" s="21">
        <v>200</v>
      </c>
      <c r="F661" s="105">
        <v>1885</v>
      </c>
      <c r="G661" s="105">
        <v>1822.6</v>
      </c>
    </row>
    <row r="662" spans="1:7">
      <c r="A662" s="102" t="s">
        <v>175</v>
      </c>
      <c r="B662" s="101" t="s">
        <v>642</v>
      </c>
      <c r="C662" s="99" t="s">
        <v>12</v>
      </c>
      <c r="D662" s="101" t="s">
        <v>190</v>
      </c>
      <c r="E662" s="21">
        <v>800</v>
      </c>
      <c r="F662" s="105">
        <v>25.5</v>
      </c>
      <c r="G662" s="105">
        <v>25.1</v>
      </c>
    </row>
    <row r="663" spans="1:7">
      <c r="A663" s="100" t="s">
        <v>19</v>
      </c>
      <c r="B663" s="101" t="s">
        <v>642</v>
      </c>
      <c r="C663" s="99" t="s">
        <v>18</v>
      </c>
      <c r="D663" s="101"/>
      <c r="E663" s="21"/>
      <c r="F663" s="105">
        <v>3977.1</v>
      </c>
      <c r="G663" s="105">
        <f>G664</f>
        <v>3977.1</v>
      </c>
    </row>
    <row r="664" spans="1:7">
      <c r="A664" s="100" t="s">
        <v>165</v>
      </c>
      <c r="B664" s="101" t="s">
        <v>642</v>
      </c>
      <c r="C664" s="99" t="s">
        <v>18</v>
      </c>
      <c r="D664" s="101" t="s">
        <v>166</v>
      </c>
      <c r="E664" s="21"/>
      <c r="F664" s="105">
        <v>3977.1</v>
      </c>
      <c r="G664" s="105">
        <f>G665</f>
        <v>3977.1</v>
      </c>
    </row>
    <row r="665" spans="1:7">
      <c r="A665" s="100" t="s">
        <v>207</v>
      </c>
      <c r="B665" s="101" t="s">
        <v>642</v>
      </c>
      <c r="C665" s="99" t="s">
        <v>18</v>
      </c>
      <c r="D665" s="101" t="s">
        <v>208</v>
      </c>
      <c r="E665" s="21"/>
      <c r="F665" s="105">
        <v>3977.1</v>
      </c>
      <c r="G665" s="105">
        <v>3977.1</v>
      </c>
    </row>
    <row r="666" spans="1:7" ht="30">
      <c r="A666" s="100" t="s">
        <v>174</v>
      </c>
      <c r="B666" s="101" t="s">
        <v>642</v>
      </c>
      <c r="C666" s="99" t="s">
        <v>18</v>
      </c>
      <c r="D666" s="101" t="s">
        <v>208</v>
      </c>
      <c r="E666" s="21">
        <v>200</v>
      </c>
      <c r="F666" s="105">
        <v>3934.8</v>
      </c>
      <c r="G666" s="105">
        <v>3934.8</v>
      </c>
    </row>
    <row r="667" spans="1:7">
      <c r="A667" s="102" t="s">
        <v>175</v>
      </c>
      <c r="B667" s="101" t="s">
        <v>642</v>
      </c>
      <c r="C667" s="99" t="s">
        <v>18</v>
      </c>
      <c r="D667" s="101" t="s">
        <v>208</v>
      </c>
      <c r="E667" s="21">
        <v>800</v>
      </c>
      <c r="F667" s="105">
        <v>42.3</v>
      </c>
      <c r="G667" s="105">
        <v>42.3</v>
      </c>
    </row>
    <row r="668" spans="1:7">
      <c r="A668" s="100"/>
      <c r="B668" s="101"/>
      <c r="C668" s="99"/>
      <c r="D668" s="101"/>
      <c r="E668" s="21"/>
      <c r="F668" s="103"/>
      <c r="G668" s="103"/>
    </row>
    <row r="669" spans="1:7" ht="29.25">
      <c r="A669" s="97" t="s">
        <v>643</v>
      </c>
      <c r="B669" s="98" t="s">
        <v>644</v>
      </c>
      <c r="C669" s="99" t="s">
        <v>181</v>
      </c>
      <c r="D669" s="98"/>
      <c r="E669" s="21"/>
      <c r="F669" s="103">
        <f>F670</f>
        <v>7016.5</v>
      </c>
      <c r="G669" s="103">
        <f t="shared" ref="G669" si="28">G670</f>
        <v>7016.5</v>
      </c>
    </row>
    <row r="670" spans="1:7">
      <c r="A670" s="100" t="s">
        <v>3</v>
      </c>
      <c r="B670" s="118" t="s">
        <v>644</v>
      </c>
      <c r="C670" s="107" t="s">
        <v>2</v>
      </c>
      <c r="D670" s="98"/>
      <c r="E670" s="21"/>
      <c r="F670" s="105">
        <f>F671</f>
        <v>7016.5</v>
      </c>
      <c r="G670" s="105">
        <f>G671</f>
        <v>7016.5</v>
      </c>
    </row>
    <row r="671" spans="1:7">
      <c r="A671" s="100" t="s">
        <v>645</v>
      </c>
      <c r="B671" s="118" t="s">
        <v>644</v>
      </c>
      <c r="C671" s="107" t="s">
        <v>14</v>
      </c>
      <c r="D671" s="98"/>
      <c r="E671" s="21"/>
      <c r="F671" s="105">
        <f>F672</f>
        <v>7016.5</v>
      </c>
      <c r="G671" s="105">
        <f>G672</f>
        <v>7016.5</v>
      </c>
    </row>
    <row r="672" spans="1:7">
      <c r="A672" s="100" t="s">
        <v>165</v>
      </c>
      <c r="B672" s="118" t="s">
        <v>644</v>
      </c>
      <c r="C672" s="107" t="s">
        <v>14</v>
      </c>
      <c r="D672" s="101" t="s">
        <v>166</v>
      </c>
      <c r="E672" s="21"/>
      <c r="F672" s="105">
        <f>F673</f>
        <v>7016.5</v>
      </c>
      <c r="G672" s="105">
        <f>G673</f>
        <v>7016.5</v>
      </c>
    </row>
    <row r="673" spans="1:7" ht="18" customHeight="1">
      <c r="A673" s="100" t="s">
        <v>646</v>
      </c>
      <c r="B673" s="118" t="s">
        <v>644</v>
      </c>
      <c r="C673" s="107" t="s">
        <v>14</v>
      </c>
      <c r="D673" s="101" t="s">
        <v>647</v>
      </c>
      <c r="E673" s="21"/>
      <c r="F673" s="105">
        <f>F674</f>
        <v>7016.5</v>
      </c>
      <c r="G673" s="105">
        <f>G674</f>
        <v>7016.5</v>
      </c>
    </row>
    <row r="674" spans="1:7" ht="30">
      <c r="A674" s="100" t="s">
        <v>174</v>
      </c>
      <c r="B674" s="118" t="s">
        <v>644</v>
      </c>
      <c r="C674" s="107" t="s">
        <v>14</v>
      </c>
      <c r="D674" s="101" t="s">
        <v>647</v>
      </c>
      <c r="E674" s="21">
        <v>200</v>
      </c>
      <c r="F674" s="105">
        <v>7016.5</v>
      </c>
      <c r="G674" s="105">
        <v>7016.5</v>
      </c>
    </row>
    <row r="675" spans="1:7">
      <c r="A675" s="102"/>
      <c r="B675" s="101"/>
      <c r="C675" s="99"/>
      <c r="D675" s="101"/>
      <c r="E675" s="101"/>
      <c r="F675" s="103"/>
      <c r="G675" s="103"/>
    </row>
    <row r="676" spans="1:7">
      <c r="A676" s="97" t="s">
        <v>648</v>
      </c>
      <c r="B676" s="98"/>
      <c r="C676" s="99"/>
      <c r="D676" s="158"/>
      <c r="E676" s="21"/>
      <c r="F676" s="103">
        <f>F8+F27+F261+F274+F388+F426+F543+F591+F655+F669</f>
        <v>5829445.3000000007</v>
      </c>
      <c r="G676" s="103">
        <f>G8+G27+G261+G274+G388+G426+G543+G591+G655+G669</f>
        <v>5429285.5</v>
      </c>
    </row>
    <row r="677" spans="1:7">
      <c r="F677" s="105"/>
      <c r="G677" s="105"/>
    </row>
    <row r="678" spans="1:7">
      <c r="F678" s="177"/>
      <c r="G678" s="105"/>
    </row>
    <row r="679" spans="1:7">
      <c r="F679" s="178"/>
      <c r="G679" s="105"/>
    </row>
    <row r="682" spans="1:7">
      <c r="F682" s="179"/>
    </row>
    <row r="684" spans="1:7">
      <c r="F684" s="179"/>
    </row>
  </sheetData>
  <mergeCells count="2">
    <mergeCell ref="A4:B4"/>
    <mergeCell ref="A5:G5"/>
  </mergeCells>
  <printOptions horizontalCentered="1"/>
  <pageMargins left="0.78740157480314965" right="0.19685039370078741" top="0.19685039370078741"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dimension ref="A1:E91"/>
  <sheetViews>
    <sheetView zoomScale="80" zoomScaleNormal="80" workbookViewId="0">
      <selection activeCell="D4" sqref="D4"/>
    </sheetView>
  </sheetViews>
  <sheetFormatPr defaultColWidth="9" defaultRowHeight="12.75"/>
  <cols>
    <col min="1" max="1" width="5.5" style="18" customWidth="1"/>
    <col min="2" max="2" width="65.125" style="19" customWidth="1"/>
    <col min="3" max="3" width="15.125" style="18" customWidth="1"/>
    <col min="4" max="4" width="14.875" style="18" customWidth="1"/>
    <col min="5" max="5" width="6.625" style="66" hidden="1" customWidth="1"/>
    <col min="6" max="145" width="9" style="18"/>
    <col min="146" max="146" width="9.25" style="18" customWidth="1"/>
    <col min="147" max="147" width="50.625" style="18" customWidth="1"/>
    <col min="148" max="149" width="11.5" style="18" customWidth="1"/>
    <col min="150" max="150" width="8.125" style="18" customWidth="1"/>
    <col min="151" max="157" width="0" style="18" hidden="1" customWidth="1"/>
    <col min="158" max="16384" width="9" style="18"/>
  </cols>
  <sheetData>
    <row r="1" spans="1:5">
      <c r="D1" s="181" t="s">
        <v>97</v>
      </c>
    </row>
    <row r="2" spans="1:5">
      <c r="D2" s="181" t="s">
        <v>92</v>
      </c>
    </row>
    <row r="3" spans="1:5">
      <c r="D3" s="181" t="s">
        <v>93</v>
      </c>
    </row>
    <row r="4" spans="1:5" ht="15">
      <c r="D4" s="184" t="s">
        <v>934</v>
      </c>
    </row>
    <row r="5" spans="1:5" ht="29.25" customHeight="1">
      <c r="A5" s="189" t="s">
        <v>153</v>
      </c>
      <c r="B5" s="189"/>
      <c r="C5" s="189"/>
      <c r="D5" s="189"/>
      <c r="E5" s="189"/>
    </row>
    <row r="6" spans="1:5" s="1" customFormat="1" ht="15.75" customHeight="1">
      <c r="A6" s="67"/>
      <c r="B6" s="68"/>
      <c r="C6" s="68"/>
      <c r="D6" s="190" t="s">
        <v>94</v>
      </c>
      <c r="E6" s="190"/>
    </row>
    <row r="7" spans="1:5" s="3" customFormat="1" ht="33" customHeight="1">
      <c r="A7" s="69" t="s">
        <v>154</v>
      </c>
      <c r="B7" s="2" t="s">
        <v>0</v>
      </c>
      <c r="C7" s="2" t="s">
        <v>102</v>
      </c>
      <c r="D7" s="2" t="s">
        <v>151</v>
      </c>
      <c r="E7" s="70" t="s">
        <v>1</v>
      </c>
    </row>
    <row r="8" spans="1:5" s="7" customFormat="1" ht="15.75">
      <c r="A8" s="4" t="s">
        <v>2</v>
      </c>
      <c r="B8" s="5" t="s">
        <v>3</v>
      </c>
      <c r="C8" s="6">
        <f>SUM(C9+C10+C11+C13+C15+C16)+C12+C14</f>
        <v>589899</v>
      </c>
      <c r="D8" s="6">
        <f>D9+D10+D11+D12+D13+D14+D15+D16</f>
        <v>585665.1</v>
      </c>
      <c r="E8" s="71">
        <f t="shared" ref="E8:E40" si="0">SUM(D8/C8*100)</f>
        <v>99.282266964344743</v>
      </c>
    </row>
    <row r="9" spans="1:5" s="7" customFormat="1" ht="34.5" customHeight="1">
      <c r="A9" s="72" t="s">
        <v>4</v>
      </c>
      <c r="B9" s="65" t="s">
        <v>5</v>
      </c>
      <c r="C9" s="73">
        <v>2118.6999999999998</v>
      </c>
      <c r="D9" s="73">
        <v>2118.6999999999998</v>
      </c>
      <c r="E9" s="73">
        <f t="shared" si="0"/>
        <v>100</v>
      </c>
    </row>
    <row r="10" spans="1:5" s="7" customFormat="1" ht="48" customHeight="1">
      <c r="A10" s="72" t="s">
        <v>6</v>
      </c>
      <c r="B10" s="65" t="s">
        <v>7</v>
      </c>
      <c r="C10" s="73">
        <v>27568.799999999999</v>
      </c>
      <c r="D10" s="73">
        <v>27568.699999999997</v>
      </c>
      <c r="E10" s="73">
        <f t="shared" si="0"/>
        <v>99.999637271118075</v>
      </c>
    </row>
    <row r="11" spans="1:5" s="7" customFormat="1" ht="46.5" customHeight="1">
      <c r="A11" s="72" t="s">
        <v>8</v>
      </c>
      <c r="B11" s="65" t="s">
        <v>9</v>
      </c>
      <c r="C11" s="73">
        <v>172859.4</v>
      </c>
      <c r="D11" s="73">
        <v>170967</v>
      </c>
      <c r="E11" s="73">
        <f t="shared" si="0"/>
        <v>98.905237435742578</v>
      </c>
    </row>
    <row r="12" spans="1:5" s="7" customFormat="1" ht="15">
      <c r="A12" s="72" t="s">
        <v>10</v>
      </c>
      <c r="B12" s="65" t="s">
        <v>11</v>
      </c>
      <c r="C12" s="73">
        <v>29.3</v>
      </c>
      <c r="D12" s="73">
        <v>11.7</v>
      </c>
      <c r="E12" s="73">
        <f t="shared" si="0"/>
        <v>39.931740614334466</v>
      </c>
    </row>
    <row r="13" spans="1:5" s="7" customFormat="1" ht="30.75" customHeight="1">
      <c r="A13" s="72" t="s">
        <v>12</v>
      </c>
      <c r="B13" s="65" t="s">
        <v>13</v>
      </c>
      <c r="C13" s="73">
        <v>42808.9</v>
      </c>
      <c r="D13" s="73">
        <v>42486.2</v>
      </c>
      <c r="E13" s="73">
        <f t="shared" si="0"/>
        <v>99.246184788677112</v>
      </c>
    </row>
    <row r="14" spans="1:5" s="7" customFormat="1" ht="15">
      <c r="A14" s="72" t="s">
        <v>14</v>
      </c>
      <c r="B14" s="65" t="s">
        <v>15</v>
      </c>
      <c r="C14" s="73">
        <v>7016.5</v>
      </c>
      <c r="D14" s="73">
        <v>7016.5</v>
      </c>
      <c r="E14" s="73">
        <f t="shared" si="0"/>
        <v>100</v>
      </c>
    </row>
    <row r="15" spans="1:5" s="7" customFormat="1" ht="15">
      <c r="A15" s="72" t="s">
        <v>16</v>
      </c>
      <c r="B15" s="8" t="s">
        <v>17</v>
      </c>
      <c r="C15" s="73">
        <v>0</v>
      </c>
      <c r="D15" s="73">
        <v>0</v>
      </c>
      <c r="E15" s="74"/>
    </row>
    <row r="16" spans="1:5" s="7" customFormat="1" ht="15">
      <c r="A16" s="72" t="s">
        <v>18</v>
      </c>
      <c r="B16" s="65" t="s">
        <v>19</v>
      </c>
      <c r="C16" s="73">
        <v>337497.4</v>
      </c>
      <c r="D16" s="73">
        <v>335496.3</v>
      </c>
      <c r="E16" s="73">
        <f t="shared" si="0"/>
        <v>99.407076913777686</v>
      </c>
    </row>
    <row r="17" spans="1:5" s="7" customFormat="1" ht="15.75">
      <c r="A17" s="4" t="s">
        <v>20</v>
      </c>
      <c r="B17" s="5" t="s">
        <v>21</v>
      </c>
      <c r="C17" s="9">
        <f>SUM(C18)</f>
        <v>893.2</v>
      </c>
      <c r="D17" s="9">
        <f>SUM(D18)</f>
        <v>893.2</v>
      </c>
      <c r="E17" s="71">
        <f t="shared" si="0"/>
        <v>100</v>
      </c>
    </row>
    <row r="18" spans="1:5" s="7" customFormat="1" ht="15">
      <c r="A18" s="72" t="s">
        <v>22</v>
      </c>
      <c r="B18" s="8" t="s">
        <v>23</v>
      </c>
      <c r="C18" s="73">
        <v>893.2</v>
      </c>
      <c r="D18" s="75">
        <v>893.2</v>
      </c>
      <c r="E18" s="76">
        <f t="shared" si="0"/>
        <v>100</v>
      </c>
    </row>
    <row r="19" spans="1:5" s="7" customFormat="1" ht="17.25" customHeight="1">
      <c r="A19" s="4" t="s">
        <v>24</v>
      </c>
      <c r="B19" s="5" t="s">
        <v>25</v>
      </c>
      <c r="C19" s="9">
        <f>C20</f>
        <v>95781.700000000012</v>
      </c>
      <c r="D19" s="9">
        <f>D20</f>
        <v>95752.1</v>
      </c>
      <c r="E19" s="71">
        <f t="shared" si="0"/>
        <v>99.969096393152341</v>
      </c>
    </row>
    <row r="20" spans="1:5" s="7" customFormat="1" ht="30" customHeight="1">
      <c r="A20" s="72" t="s">
        <v>26</v>
      </c>
      <c r="B20" s="8" t="s">
        <v>27</v>
      </c>
      <c r="C20" s="73">
        <v>95781.700000000012</v>
      </c>
      <c r="D20" s="77">
        <v>95752.1</v>
      </c>
      <c r="E20" s="76">
        <f t="shared" si="0"/>
        <v>99.969096393152341</v>
      </c>
    </row>
    <row r="21" spans="1:5" s="7" customFormat="1" ht="15.75">
      <c r="A21" s="4" t="s">
        <v>28</v>
      </c>
      <c r="B21" s="5" t="s">
        <v>29</v>
      </c>
      <c r="C21" s="9">
        <f>SUM(C24+C26+C23+C25+C22)</f>
        <v>882993.2</v>
      </c>
      <c r="D21" s="9">
        <f>SUM(D24+D26+D23+D25+D22)</f>
        <v>834274.99999999988</v>
      </c>
      <c r="E21" s="71">
        <f t="shared" si="0"/>
        <v>94.482607567079782</v>
      </c>
    </row>
    <row r="22" spans="1:5" s="7" customFormat="1" ht="15.75">
      <c r="A22" s="10" t="s">
        <v>30</v>
      </c>
      <c r="B22" s="11" t="s">
        <v>31</v>
      </c>
      <c r="C22" s="75">
        <v>1856.5</v>
      </c>
      <c r="D22" s="75">
        <v>1189.5</v>
      </c>
      <c r="E22" s="76">
        <f t="shared" si="0"/>
        <v>64.072178831133854</v>
      </c>
    </row>
    <row r="23" spans="1:5" s="7" customFormat="1" ht="15">
      <c r="A23" s="72" t="s">
        <v>32</v>
      </c>
      <c r="B23" s="8" t="s">
        <v>33</v>
      </c>
      <c r="C23" s="75">
        <v>11327.4</v>
      </c>
      <c r="D23" s="75">
        <v>10933.099999999999</v>
      </c>
      <c r="E23" s="76">
        <f t="shared" si="0"/>
        <v>96.519059978459296</v>
      </c>
    </row>
    <row r="24" spans="1:5" s="7" customFormat="1" ht="15">
      <c r="A24" s="72" t="s">
        <v>34</v>
      </c>
      <c r="B24" s="8" t="s">
        <v>35</v>
      </c>
      <c r="C24" s="75">
        <v>76954.5</v>
      </c>
      <c r="D24" s="75">
        <v>73917.399999999994</v>
      </c>
      <c r="E24" s="76">
        <f t="shared" si="0"/>
        <v>96.053382193374006</v>
      </c>
    </row>
    <row r="25" spans="1:5" s="7" customFormat="1" ht="15">
      <c r="A25" s="72" t="s">
        <v>36</v>
      </c>
      <c r="B25" s="8" t="s">
        <v>37</v>
      </c>
      <c r="C25" s="75">
        <v>719878.5</v>
      </c>
      <c r="D25" s="75">
        <v>715271.39999999991</v>
      </c>
      <c r="E25" s="76">
        <f t="shared" si="0"/>
        <v>99.360017002869213</v>
      </c>
    </row>
    <row r="26" spans="1:5" s="7" customFormat="1" ht="15">
      <c r="A26" s="72" t="s">
        <v>38</v>
      </c>
      <c r="B26" s="65" t="s">
        <v>39</v>
      </c>
      <c r="C26" s="75">
        <v>72976.3</v>
      </c>
      <c r="D26" s="75">
        <v>32963.599999999999</v>
      </c>
      <c r="E26" s="76">
        <f t="shared" si="0"/>
        <v>45.170281310507654</v>
      </c>
    </row>
    <row r="27" spans="1:5" s="7" customFormat="1" ht="15.75">
      <c r="A27" s="4" t="s">
        <v>40</v>
      </c>
      <c r="B27" s="5" t="s">
        <v>41</v>
      </c>
      <c r="C27" s="6">
        <f>SUM(C28+C29+C31+C30)</f>
        <v>1648375.5</v>
      </c>
      <c r="D27" s="6">
        <f>SUM(D28+D29+D31+D30)</f>
        <v>1306552.2</v>
      </c>
      <c r="E27" s="71">
        <f t="shared" si="0"/>
        <v>79.263019864102574</v>
      </c>
    </row>
    <row r="28" spans="1:5" s="7" customFormat="1" ht="15">
      <c r="A28" s="72" t="s">
        <v>42</v>
      </c>
      <c r="B28" s="8" t="s">
        <v>43</v>
      </c>
      <c r="C28" s="78">
        <v>1070708.2</v>
      </c>
      <c r="D28" s="75">
        <v>732376.3</v>
      </c>
      <c r="E28" s="76">
        <f t="shared" si="0"/>
        <v>68.40111059203619</v>
      </c>
    </row>
    <row r="29" spans="1:5" s="7" customFormat="1" ht="15">
      <c r="A29" s="72" t="s">
        <v>44</v>
      </c>
      <c r="B29" s="8" t="s">
        <v>45</v>
      </c>
      <c r="C29" s="73">
        <v>75198</v>
      </c>
      <c r="D29" s="75">
        <v>74819.7</v>
      </c>
      <c r="E29" s="76">
        <f t="shared" si="0"/>
        <v>99.496928109790147</v>
      </c>
    </row>
    <row r="30" spans="1:5" s="7" customFormat="1" ht="15">
      <c r="A30" s="72" t="s">
        <v>46</v>
      </c>
      <c r="B30" s="8" t="s">
        <v>47</v>
      </c>
      <c r="C30" s="73">
        <v>410005.9</v>
      </c>
      <c r="D30" s="77">
        <v>407443.6</v>
      </c>
      <c r="E30" s="76">
        <f t="shared" si="0"/>
        <v>99.375057773558865</v>
      </c>
    </row>
    <row r="31" spans="1:5" s="7" customFormat="1" ht="15.75" customHeight="1">
      <c r="A31" s="72" t="s">
        <v>48</v>
      </c>
      <c r="B31" s="8" t="s">
        <v>49</v>
      </c>
      <c r="C31" s="73">
        <v>92463.4</v>
      </c>
      <c r="D31" s="77">
        <v>91912.6</v>
      </c>
      <c r="E31" s="76">
        <f t="shared" si="0"/>
        <v>99.404304838455019</v>
      </c>
    </row>
    <row r="32" spans="1:5" s="7" customFormat="1" ht="15.75">
      <c r="A32" s="4" t="s">
        <v>50</v>
      </c>
      <c r="B32" s="5" t="s">
        <v>51</v>
      </c>
      <c r="C32" s="9">
        <f>SUM(C33+C34+C36+C37)+C35</f>
        <v>2010276.4999999998</v>
      </c>
      <c r="D32" s="9">
        <f>SUM(D33+D34+D36+D37)+D35</f>
        <v>2005554.9999999998</v>
      </c>
      <c r="E32" s="71">
        <f t="shared" si="0"/>
        <v>99.765131811469715</v>
      </c>
    </row>
    <row r="33" spans="1:5" s="7" customFormat="1" ht="15">
      <c r="A33" s="72" t="s">
        <v>52</v>
      </c>
      <c r="B33" s="8" t="s">
        <v>53</v>
      </c>
      <c r="C33" s="75">
        <v>737066.7</v>
      </c>
      <c r="D33" s="75">
        <v>734977.2</v>
      </c>
      <c r="E33" s="76">
        <f t="shared" si="0"/>
        <v>99.716511409347348</v>
      </c>
    </row>
    <row r="34" spans="1:5" s="7" customFormat="1" ht="15">
      <c r="A34" s="72" t="s">
        <v>54</v>
      </c>
      <c r="B34" s="8" t="s">
        <v>55</v>
      </c>
      <c r="C34" s="75">
        <v>934625.2</v>
      </c>
      <c r="D34" s="75">
        <v>933340.1</v>
      </c>
      <c r="E34" s="76">
        <f t="shared" si="0"/>
        <v>99.862501032499452</v>
      </c>
    </row>
    <row r="35" spans="1:5" s="7" customFormat="1" ht="15">
      <c r="A35" s="72" t="s">
        <v>155</v>
      </c>
      <c r="B35" s="8" t="s">
        <v>156</v>
      </c>
      <c r="C35" s="75">
        <v>238703</v>
      </c>
      <c r="D35" s="75">
        <v>237698.2</v>
      </c>
      <c r="E35" s="76">
        <f t="shared" si="0"/>
        <v>99.57905849528494</v>
      </c>
    </row>
    <row r="36" spans="1:5" s="7" customFormat="1" ht="15">
      <c r="A36" s="72" t="s">
        <v>56</v>
      </c>
      <c r="B36" s="8" t="s">
        <v>57</v>
      </c>
      <c r="C36" s="75">
        <v>26570.2</v>
      </c>
      <c r="D36" s="75">
        <v>26570.2</v>
      </c>
      <c r="E36" s="76">
        <f t="shared" si="0"/>
        <v>100</v>
      </c>
    </row>
    <row r="37" spans="1:5" s="7" customFormat="1" ht="15">
      <c r="A37" s="72" t="s">
        <v>58</v>
      </c>
      <c r="B37" s="8" t="s">
        <v>59</v>
      </c>
      <c r="C37" s="75">
        <v>73311.399999999994</v>
      </c>
      <c r="D37" s="75">
        <v>72969.3</v>
      </c>
      <c r="E37" s="76">
        <f t="shared" si="0"/>
        <v>99.533360432347507</v>
      </c>
    </row>
    <row r="38" spans="1:5" s="7" customFormat="1" ht="15.75">
      <c r="A38" s="4" t="s">
        <v>60</v>
      </c>
      <c r="B38" s="5" t="s">
        <v>61</v>
      </c>
      <c r="C38" s="6">
        <f>SUM(C39+C40)</f>
        <v>197540.6</v>
      </c>
      <c r="D38" s="6">
        <f>SUM(D39+D40)</f>
        <v>197535</v>
      </c>
      <c r="E38" s="71">
        <f t="shared" si="0"/>
        <v>99.99716513972318</v>
      </c>
    </row>
    <row r="39" spans="1:5" s="12" customFormat="1" ht="15.75">
      <c r="A39" s="72" t="s">
        <v>62</v>
      </c>
      <c r="B39" s="8" t="s">
        <v>63</v>
      </c>
      <c r="C39" s="75">
        <v>155973.70000000001</v>
      </c>
      <c r="D39" s="75">
        <v>155973.70000000001</v>
      </c>
      <c r="E39" s="76">
        <f t="shared" si="0"/>
        <v>100</v>
      </c>
    </row>
    <row r="40" spans="1:5" s="7" customFormat="1" ht="15.75" customHeight="1">
      <c r="A40" s="72" t="s">
        <v>64</v>
      </c>
      <c r="B40" s="8" t="s">
        <v>65</v>
      </c>
      <c r="C40" s="75">
        <v>41566.9</v>
      </c>
      <c r="D40" s="75">
        <v>41561.300000000003</v>
      </c>
      <c r="E40" s="76">
        <f t="shared" si="0"/>
        <v>99.986527742025515</v>
      </c>
    </row>
    <row r="41" spans="1:5" s="7" customFormat="1" ht="15.75">
      <c r="A41" s="4" t="s">
        <v>66</v>
      </c>
      <c r="B41" s="5" t="s">
        <v>67</v>
      </c>
      <c r="C41" s="6">
        <f>SUM(C42+C43+C44)</f>
        <v>221730.19999999998</v>
      </c>
      <c r="D41" s="6">
        <f>SUM(D42+D43+D44)</f>
        <v>221385.7</v>
      </c>
      <c r="E41" s="71">
        <f t="shared" ref="E41:E53" si="1">SUM(D41/C41*100)</f>
        <v>99.844630997491564</v>
      </c>
    </row>
    <row r="42" spans="1:5" s="12" customFormat="1" ht="15.75">
      <c r="A42" s="72" t="s">
        <v>68</v>
      </c>
      <c r="B42" s="65" t="s">
        <v>69</v>
      </c>
      <c r="C42" s="75">
        <v>8588.7999999999993</v>
      </c>
      <c r="D42" s="75">
        <v>8588.7999999999993</v>
      </c>
      <c r="E42" s="76">
        <f t="shared" si="1"/>
        <v>100</v>
      </c>
    </row>
    <row r="43" spans="1:5" s="7" customFormat="1" ht="15">
      <c r="A43" s="72" t="s">
        <v>70</v>
      </c>
      <c r="B43" s="65" t="s">
        <v>71</v>
      </c>
      <c r="C43" s="75">
        <v>11570.1</v>
      </c>
      <c r="D43" s="75">
        <v>11484.4</v>
      </c>
      <c r="E43" s="76">
        <f t="shared" si="1"/>
        <v>99.25929767244881</v>
      </c>
    </row>
    <row r="44" spans="1:5" s="7" customFormat="1" ht="15">
      <c r="A44" s="72" t="s">
        <v>72</v>
      </c>
      <c r="B44" s="65" t="s">
        <v>73</v>
      </c>
      <c r="C44" s="75">
        <v>201571.3</v>
      </c>
      <c r="D44" s="75">
        <v>201312.5</v>
      </c>
      <c r="E44" s="76">
        <f t="shared" si="1"/>
        <v>99.871608706199737</v>
      </c>
    </row>
    <row r="45" spans="1:5" s="7" customFormat="1" ht="15.75">
      <c r="A45" s="4" t="s">
        <v>74</v>
      </c>
      <c r="B45" s="5" t="s">
        <v>75</v>
      </c>
      <c r="C45" s="9">
        <f>SUM(C46+C47)</f>
        <v>31382.7</v>
      </c>
      <c r="D45" s="9">
        <f>SUM(D46+D47)</f>
        <v>31382.5</v>
      </c>
      <c r="E45" s="79">
        <f t="shared" si="1"/>
        <v>99.99936270620438</v>
      </c>
    </row>
    <row r="46" spans="1:5" s="7" customFormat="1" ht="15">
      <c r="A46" s="72" t="s">
        <v>76</v>
      </c>
      <c r="B46" s="65" t="s">
        <v>77</v>
      </c>
      <c r="C46" s="75">
        <v>20184.2</v>
      </c>
      <c r="D46" s="75">
        <v>20184.2</v>
      </c>
      <c r="E46" s="76">
        <f t="shared" si="1"/>
        <v>100</v>
      </c>
    </row>
    <row r="47" spans="1:5" s="7" customFormat="1" ht="15">
      <c r="A47" s="72" t="s">
        <v>78</v>
      </c>
      <c r="B47" s="65" t="s">
        <v>79</v>
      </c>
      <c r="C47" s="75">
        <v>11198.5</v>
      </c>
      <c r="D47" s="75">
        <v>11198.3</v>
      </c>
      <c r="E47" s="76">
        <f t="shared" si="1"/>
        <v>99.998214046524083</v>
      </c>
    </row>
    <row r="48" spans="1:5" s="7" customFormat="1" ht="15.75">
      <c r="A48" s="4" t="s">
        <v>80</v>
      </c>
      <c r="B48" s="5" t="s">
        <v>81</v>
      </c>
      <c r="C48" s="9">
        <f>SUM(C49+C50)</f>
        <v>24982.799999999999</v>
      </c>
      <c r="D48" s="9">
        <f>SUM(D49+D50)</f>
        <v>24982.799999999999</v>
      </c>
      <c r="E48" s="79">
        <f t="shared" si="1"/>
        <v>100</v>
      </c>
    </row>
    <row r="49" spans="1:5" s="7" customFormat="1" ht="15">
      <c r="A49" s="72" t="s">
        <v>82</v>
      </c>
      <c r="B49" s="65" t="s">
        <v>83</v>
      </c>
      <c r="C49" s="75">
        <v>24801</v>
      </c>
      <c r="D49" s="75">
        <v>24801</v>
      </c>
      <c r="E49" s="76">
        <f t="shared" si="1"/>
        <v>100</v>
      </c>
    </row>
    <row r="50" spans="1:5" s="7" customFormat="1" ht="15">
      <c r="A50" s="72" t="s">
        <v>84</v>
      </c>
      <c r="B50" s="65" t="s">
        <v>85</v>
      </c>
      <c r="C50" s="75">
        <v>181.8</v>
      </c>
      <c r="D50" s="75">
        <v>181.8</v>
      </c>
      <c r="E50" s="76">
        <f t="shared" si="1"/>
        <v>100</v>
      </c>
    </row>
    <row r="51" spans="1:5" s="7" customFormat="1" ht="18" customHeight="1">
      <c r="A51" s="4" t="s">
        <v>86</v>
      </c>
      <c r="B51" s="80" t="s">
        <v>87</v>
      </c>
      <c r="C51" s="9">
        <f>SUM(C52)</f>
        <v>125589.9</v>
      </c>
      <c r="D51" s="9">
        <f>SUM(D52)</f>
        <v>125306.9</v>
      </c>
      <c r="E51" s="79">
        <f t="shared" si="1"/>
        <v>99.774663408442876</v>
      </c>
    </row>
    <row r="52" spans="1:5" s="7" customFormat="1" ht="19.5" customHeight="1">
      <c r="A52" s="72" t="s">
        <v>88</v>
      </c>
      <c r="B52" s="65" t="s">
        <v>89</v>
      </c>
      <c r="C52" s="75">
        <v>125589.9</v>
      </c>
      <c r="D52" s="75">
        <v>125306.9</v>
      </c>
      <c r="E52" s="76">
        <f t="shared" si="1"/>
        <v>99.774663408442876</v>
      </c>
    </row>
    <row r="53" spans="1:5" s="7" customFormat="1" ht="15.75">
      <c r="A53" s="4" t="s">
        <v>90</v>
      </c>
      <c r="B53" s="13" t="s">
        <v>91</v>
      </c>
      <c r="C53" s="14">
        <f>SUM(C8+C17+C19+C21+C27+C32+C38+C41+C45+C48+C51)</f>
        <v>5829445.2999999998</v>
      </c>
      <c r="D53" s="9">
        <f>SUM(D8+D17+D19+D21+D27+D32+D38+D41+D45+D48+D51)</f>
        <v>5429285.5</v>
      </c>
      <c r="E53" s="71">
        <f t="shared" si="1"/>
        <v>93.135542416016833</v>
      </c>
    </row>
    <row r="54" spans="1:5" s="12" customFormat="1" ht="25.5">
      <c r="A54" s="15"/>
      <c r="B54" s="16" t="s">
        <v>157</v>
      </c>
      <c r="C54" s="6">
        <f>'Приложение №1 доходы'!C181-'Прил № 3 рпр'!C53</f>
        <v>-908271.60000000149</v>
      </c>
      <c r="D54" s="6">
        <f>'Приложение №1 доходы'!D181-'Прил № 3 рпр'!D53</f>
        <v>-521880.10000000335</v>
      </c>
      <c r="E54" s="81"/>
    </row>
    <row r="55" spans="1:5" s="17" customFormat="1" ht="15"/>
    <row r="56" spans="1:5">
      <c r="B56" s="18"/>
      <c r="E56" s="18"/>
    </row>
    <row r="57" spans="1:5">
      <c r="B57" s="18"/>
      <c r="E57" s="18"/>
    </row>
    <row r="58" spans="1:5">
      <c r="B58" s="18"/>
      <c r="E58" s="18"/>
    </row>
    <row r="59" spans="1:5">
      <c r="B59" s="18"/>
      <c r="E59" s="18"/>
    </row>
    <row r="60" spans="1:5">
      <c r="B60" s="18"/>
      <c r="E60" s="18"/>
    </row>
    <row r="61" spans="1:5">
      <c r="B61" s="18"/>
      <c r="E61" s="18"/>
    </row>
    <row r="62" spans="1:5" hidden="1">
      <c r="B62" s="18"/>
      <c r="E62" s="18"/>
    </row>
    <row r="63" spans="1:5" hidden="1">
      <c r="B63" s="18"/>
      <c r="E63" s="18"/>
    </row>
    <row r="64" spans="1:5" hidden="1">
      <c r="B64" s="18"/>
      <c r="E64" s="18"/>
    </row>
    <row r="65" spans="2:5" hidden="1">
      <c r="B65" s="18"/>
      <c r="E65" s="18"/>
    </row>
    <row r="66" spans="2:5" hidden="1">
      <c r="B66" s="18"/>
      <c r="E66" s="18"/>
    </row>
    <row r="67" spans="2:5" hidden="1">
      <c r="B67" s="18"/>
      <c r="E67" s="18"/>
    </row>
    <row r="68" spans="2:5" hidden="1">
      <c r="B68" s="18"/>
      <c r="E68" s="18"/>
    </row>
    <row r="69" spans="2:5" hidden="1">
      <c r="B69" s="18"/>
      <c r="E69" s="18"/>
    </row>
    <row r="70" spans="2:5" hidden="1">
      <c r="B70" s="18"/>
      <c r="E70" s="18"/>
    </row>
    <row r="71" spans="2:5" hidden="1">
      <c r="B71" s="18"/>
      <c r="E71" s="18"/>
    </row>
    <row r="72" spans="2:5" hidden="1">
      <c r="B72" s="18"/>
      <c r="E72" s="18"/>
    </row>
    <row r="73" spans="2:5" hidden="1">
      <c r="B73" s="18"/>
      <c r="E73" s="18"/>
    </row>
    <row r="74" spans="2:5" hidden="1">
      <c r="B74" s="18"/>
      <c r="E74" s="18"/>
    </row>
    <row r="75" spans="2:5" hidden="1">
      <c r="B75" s="18"/>
      <c r="E75" s="18"/>
    </row>
    <row r="76" spans="2:5" hidden="1">
      <c r="B76" s="18"/>
      <c r="E76" s="18"/>
    </row>
    <row r="77" spans="2:5" hidden="1">
      <c r="B77" s="18"/>
      <c r="E77" s="18"/>
    </row>
    <row r="78" spans="2:5" hidden="1">
      <c r="B78" s="18"/>
      <c r="E78" s="18"/>
    </row>
    <row r="79" spans="2:5" hidden="1">
      <c r="B79" s="18"/>
      <c r="E79" s="18"/>
    </row>
    <row r="80" spans="2:5" hidden="1">
      <c r="B80" s="18"/>
      <c r="E80" s="18"/>
    </row>
    <row r="81" spans="2:5" hidden="1">
      <c r="B81" s="18"/>
      <c r="E81" s="18"/>
    </row>
    <row r="82" spans="2:5" hidden="1">
      <c r="B82" s="18"/>
      <c r="E82" s="18"/>
    </row>
    <row r="83" spans="2:5">
      <c r="B83" s="18"/>
      <c r="E83" s="18"/>
    </row>
    <row r="84" spans="2:5">
      <c r="B84" s="18"/>
      <c r="E84" s="18"/>
    </row>
    <row r="85" spans="2:5">
      <c r="B85" s="18"/>
      <c r="E85" s="18"/>
    </row>
    <row r="86" spans="2:5">
      <c r="B86" s="18"/>
      <c r="E86" s="18"/>
    </row>
    <row r="87" spans="2:5">
      <c r="B87" s="18"/>
      <c r="E87" s="18"/>
    </row>
    <row r="88" spans="2:5">
      <c r="B88" s="18"/>
      <c r="E88" s="18"/>
    </row>
    <row r="89" spans="2:5">
      <c r="B89" s="18"/>
      <c r="E89" s="18"/>
    </row>
    <row r="90" spans="2:5">
      <c r="B90" s="18"/>
      <c r="E90" s="18"/>
    </row>
    <row r="91" spans="2:5">
      <c r="B91" s="18"/>
      <c r="E91" s="18"/>
    </row>
  </sheetData>
  <mergeCells count="2">
    <mergeCell ref="A5:E5"/>
    <mergeCell ref="D6:E6"/>
  </mergeCells>
  <pageMargins left="0.78740157480314965" right="7.874015748031496E-2" top="0.35433070866141736" bottom="0.19685039370078741"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dimension ref="A1:D42"/>
  <sheetViews>
    <sheetView tabSelected="1" zoomScaleNormal="100" workbookViewId="0">
      <selection activeCell="I17" sqref="I17"/>
    </sheetView>
  </sheetViews>
  <sheetFormatPr defaultColWidth="45.75" defaultRowHeight="12.75"/>
  <cols>
    <col min="1" max="1" width="18.375" style="22" customWidth="1"/>
    <col min="2" max="2" width="47.875" style="23" customWidth="1"/>
    <col min="3" max="3" width="10.75" style="24" customWidth="1"/>
    <col min="4" max="4" width="10.5" style="24" customWidth="1"/>
    <col min="5" max="216" width="8" style="24" customWidth="1"/>
    <col min="217" max="217" width="18.375" style="24" customWidth="1"/>
    <col min="218" max="16384" width="45.75" style="24"/>
  </cols>
  <sheetData>
    <row r="1" spans="1:4">
      <c r="C1" s="191" t="s">
        <v>98</v>
      </c>
      <c r="D1" s="191"/>
    </row>
    <row r="2" spans="1:4">
      <c r="C2" s="192" t="s">
        <v>92</v>
      </c>
      <c r="D2" s="192"/>
    </row>
    <row r="3" spans="1:4">
      <c r="C3" s="192" t="s">
        <v>99</v>
      </c>
      <c r="D3" s="192"/>
    </row>
    <row r="4" spans="1:4" ht="15">
      <c r="C4" s="25"/>
      <c r="D4" s="184" t="s">
        <v>934</v>
      </c>
    </row>
    <row r="5" spans="1:4">
      <c r="C5" s="26"/>
      <c r="D5" s="26"/>
    </row>
    <row r="6" spans="1:4" ht="35.25" customHeight="1">
      <c r="A6" s="193" t="s">
        <v>158</v>
      </c>
      <c r="B6" s="193"/>
      <c r="C6" s="193"/>
      <c r="D6" s="193"/>
    </row>
    <row r="8" spans="1:4" s="18" customFormat="1" ht="11.25" customHeight="1">
      <c r="A8" s="27"/>
      <c r="B8" s="28"/>
      <c r="D8" s="29" t="s">
        <v>100</v>
      </c>
    </row>
    <row r="9" spans="1:4" s="3" customFormat="1" ht="30" customHeight="1">
      <c r="A9" s="30" t="s">
        <v>101</v>
      </c>
      <c r="B9" s="31" t="s">
        <v>0</v>
      </c>
      <c r="C9" s="32" t="s">
        <v>102</v>
      </c>
      <c r="D9" s="33" t="s">
        <v>103</v>
      </c>
    </row>
    <row r="10" spans="1:4" s="36" customFormat="1" ht="25.5" customHeight="1">
      <c r="A10" s="34" t="s">
        <v>104</v>
      </c>
      <c r="B10" s="35" t="s">
        <v>105</v>
      </c>
      <c r="C10" s="55">
        <f>SUM(C11+C16+C22)</f>
        <v>908271.59999999963</v>
      </c>
      <c r="D10" s="55">
        <f>SUM(D11+D16+D22)</f>
        <v>521880.09999999939</v>
      </c>
    </row>
    <row r="11" spans="1:4" s="38" customFormat="1" ht="24" customHeight="1">
      <c r="A11" s="34" t="s">
        <v>106</v>
      </c>
      <c r="B11" s="37" t="s">
        <v>107</v>
      </c>
      <c r="C11" s="55">
        <f>SUM(C12+C14)</f>
        <v>20731.503999999957</v>
      </c>
      <c r="D11" s="55">
        <f>SUM(D12+D14)</f>
        <v>20731.5</v>
      </c>
    </row>
    <row r="12" spans="1:4" s="41" customFormat="1" ht="24.75" customHeight="1">
      <c r="A12" s="39" t="s">
        <v>108</v>
      </c>
      <c r="B12" s="40" t="s">
        <v>109</v>
      </c>
      <c r="C12" s="51">
        <f>C13</f>
        <v>1056198.504</v>
      </c>
      <c r="D12" s="51">
        <f>D13</f>
        <v>1056198.5</v>
      </c>
    </row>
    <row r="13" spans="1:4" s="41" customFormat="1" ht="27" customHeight="1">
      <c r="A13" s="39" t="s">
        <v>110</v>
      </c>
      <c r="B13" s="40" t="s">
        <v>111</v>
      </c>
      <c r="C13" s="182">
        <v>1056198.504</v>
      </c>
      <c r="D13" s="183">
        <v>1056198.5</v>
      </c>
    </row>
    <row r="14" spans="1:4" s="41" customFormat="1" ht="27.75" customHeight="1">
      <c r="A14" s="39" t="s">
        <v>112</v>
      </c>
      <c r="B14" s="40" t="s">
        <v>113</v>
      </c>
      <c r="C14" s="51">
        <f>C15</f>
        <v>-1035467</v>
      </c>
      <c r="D14" s="51">
        <f>D15</f>
        <v>-1035467</v>
      </c>
    </row>
    <row r="15" spans="1:4" s="41" customFormat="1" ht="27" customHeight="1">
      <c r="A15" s="39" t="s">
        <v>114</v>
      </c>
      <c r="B15" s="40" t="s">
        <v>115</v>
      </c>
      <c r="C15" s="82">
        <v>-1035467</v>
      </c>
      <c r="D15" s="183">
        <v>-1035467</v>
      </c>
    </row>
    <row r="16" spans="1:4" s="44" customFormat="1" ht="26.25" customHeight="1">
      <c r="A16" s="42" t="s">
        <v>116</v>
      </c>
      <c r="B16" s="43" t="s">
        <v>117</v>
      </c>
      <c r="C16" s="56">
        <f>C17+C19</f>
        <v>-20731.503999999986</v>
      </c>
      <c r="D16" s="56">
        <f>D17+D19</f>
        <v>-20731.503999999986</v>
      </c>
    </row>
    <row r="17" spans="1:4" s="44" customFormat="1" ht="26.25" customHeight="1">
      <c r="A17" s="45" t="s">
        <v>118</v>
      </c>
      <c r="B17" s="40" t="s">
        <v>119</v>
      </c>
      <c r="C17" s="51">
        <v>200000</v>
      </c>
      <c r="D17" s="51">
        <v>200000</v>
      </c>
    </row>
    <row r="18" spans="1:4" s="41" customFormat="1" ht="37.5" hidden="1" customHeight="1">
      <c r="A18" s="45" t="s">
        <v>120</v>
      </c>
      <c r="B18" s="40" t="s">
        <v>121</v>
      </c>
      <c r="C18" s="52">
        <v>0</v>
      </c>
      <c r="D18" s="52">
        <v>0</v>
      </c>
    </row>
    <row r="19" spans="1:4" s="41" customFormat="1" ht="36" customHeight="1">
      <c r="A19" s="45" t="s">
        <v>122</v>
      </c>
      <c r="B19" s="40" t="s">
        <v>123</v>
      </c>
      <c r="C19" s="52">
        <f>C20</f>
        <v>-220731.50399999999</v>
      </c>
      <c r="D19" s="52">
        <f>D20</f>
        <v>-220731.50399999999</v>
      </c>
    </row>
    <row r="20" spans="1:4" s="41" customFormat="1" ht="38.25" customHeight="1">
      <c r="A20" s="45" t="s">
        <v>124</v>
      </c>
      <c r="B20" s="40" t="s">
        <v>125</v>
      </c>
      <c r="C20" s="82">
        <v>-220731.50399999999</v>
      </c>
      <c r="D20" s="52">
        <v>-220731.50399999999</v>
      </c>
    </row>
    <row r="21" spans="1:4" s="41" customFormat="1" ht="25.5" hidden="1" customHeight="1">
      <c r="A21" s="46" t="s">
        <v>126</v>
      </c>
      <c r="B21" s="47" t="s">
        <v>127</v>
      </c>
      <c r="C21" s="57">
        <v>0</v>
      </c>
      <c r="D21" s="58">
        <v>0</v>
      </c>
    </row>
    <row r="22" spans="1:4" s="41" customFormat="1" ht="14.25" customHeight="1">
      <c r="A22" s="48" t="s">
        <v>128</v>
      </c>
      <c r="B22" s="43" t="s">
        <v>129</v>
      </c>
      <c r="C22" s="56">
        <f>C27+C23</f>
        <v>908271.59999999963</v>
      </c>
      <c r="D22" s="56">
        <f>D27+D23</f>
        <v>521880.10399999935</v>
      </c>
    </row>
    <row r="23" spans="1:4" s="41" customFormat="1" ht="16.5" customHeight="1">
      <c r="A23" s="45" t="s">
        <v>130</v>
      </c>
      <c r="B23" s="49" t="s">
        <v>131</v>
      </c>
      <c r="C23" s="50">
        <f t="shared" ref="C23:D25" si="0">C24</f>
        <v>-6177372.2039999999</v>
      </c>
      <c r="D23" s="50">
        <f t="shared" si="0"/>
        <v>-6163603.9000000004</v>
      </c>
    </row>
    <row r="24" spans="1:4" s="41" customFormat="1" ht="15" customHeight="1">
      <c r="A24" s="45" t="s">
        <v>132</v>
      </c>
      <c r="B24" s="40" t="s">
        <v>133</v>
      </c>
      <c r="C24" s="52">
        <f t="shared" si="0"/>
        <v>-6177372.2039999999</v>
      </c>
      <c r="D24" s="52">
        <f t="shared" si="0"/>
        <v>-6163603.9000000004</v>
      </c>
    </row>
    <row r="25" spans="1:4" s="41" customFormat="1" ht="15" customHeight="1">
      <c r="A25" s="45" t="s">
        <v>134</v>
      </c>
      <c r="B25" s="40" t="s">
        <v>135</v>
      </c>
      <c r="C25" s="52">
        <f t="shared" si="0"/>
        <v>-6177372.2039999999</v>
      </c>
      <c r="D25" s="52">
        <f t="shared" si="0"/>
        <v>-6163603.9000000004</v>
      </c>
    </row>
    <row r="26" spans="1:4" s="41" customFormat="1" ht="24" customHeight="1">
      <c r="A26" s="45" t="s">
        <v>136</v>
      </c>
      <c r="B26" s="53" t="s">
        <v>137</v>
      </c>
      <c r="C26" s="51">
        <v>-6177372.2039999999</v>
      </c>
      <c r="D26" s="51">
        <v>-6163603.9000000004</v>
      </c>
    </row>
    <row r="27" spans="1:4" s="41" customFormat="1" ht="16.5" customHeight="1">
      <c r="A27" s="45" t="s">
        <v>138</v>
      </c>
      <c r="B27" s="49" t="s">
        <v>139</v>
      </c>
      <c r="C27" s="50">
        <f t="shared" ref="C27:D29" si="1">C28</f>
        <v>7085643.8039999995</v>
      </c>
      <c r="D27" s="50">
        <f t="shared" si="1"/>
        <v>6685484.0039999997</v>
      </c>
    </row>
    <row r="28" spans="1:4" s="41" customFormat="1" ht="15.75" customHeight="1">
      <c r="A28" s="45" t="s">
        <v>140</v>
      </c>
      <c r="B28" s="40" t="s">
        <v>141</v>
      </c>
      <c r="C28" s="52">
        <f t="shared" si="1"/>
        <v>7085643.8039999995</v>
      </c>
      <c r="D28" s="52">
        <f t="shared" si="1"/>
        <v>6685484.0039999997</v>
      </c>
    </row>
    <row r="29" spans="1:4" s="41" customFormat="1" ht="15" customHeight="1">
      <c r="A29" s="45" t="s">
        <v>142</v>
      </c>
      <c r="B29" s="40" t="s">
        <v>143</v>
      </c>
      <c r="C29" s="52">
        <f t="shared" si="1"/>
        <v>7085643.8039999995</v>
      </c>
      <c r="D29" s="52">
        <f t="shared" si="1"/>
        <v>6685484.0039999997</v>
      </c>
    </row>
    <row r="30" spans="1:4" s="41" customFormat="1" ht="22.5" customHeight="1">
      <c r="A30" s="45" t="s">
        <v>144</v>
      </c>
      <c r="B30" s="53" t="s">
        <v>145</v>
      </c>
      <c r="C30" s="51">
        <v>7085643.8039999995</v>
      </c>
      <c r="D30" s="51">
        <v>6685484.0039999997</v>
      </c>
    </row>
    <row r="31" spans="1:4">
      <c r="B31" s="54"/>
    </row>
    <row r="32" spans="1:4">
      <c r="B32" s="54"/>
    </row>
    <row r="33" spans="2:2">
      <c r="B33" s="54"/>
    </row>
    <row r="34" spans="2:2">
      <c r="B34" s="54"/>
    </row>
    <row r="35" spans="2:2">
      <c r="B35" s="54"/>
    </row>
    <row r="36" spans="2:2">
      <c r="B36" s="54"/>
    </row>
    <row r="37" spans="2:2">
      <c r="B37" s="54"/>
    </row>
    <row r="38" spans="2:2">
      <c r="B38" s="54"/>
    </row>
    <row r="39" spans="2:2">
      <c r="B39" s="54"/>
    </row>
    <row r="40" spans="2:2">
      <c r="B40" s="54"/>
    </row>
    <row r="41" spans="2:2">
      <c r="B41" s="54"/>
    </row>
    <row r="42" spans="2:2">
      <c r="B42" s="54"/>
    </row>
  </sheetData>
  <mergeCells count="4">
    <mergeCell ref="C1:D1"/>
    <mergeCell ref="C2:D2"/>
    <mergeCell ref="C3:D3"/>
    <mergeCell ref="A6:D6"/>
  </mergeCells>
  <pageMargins left="0.6692913385826772" right="0.23622047244094491" top="0.47244094488188981" bottom="0.23622047244094491" header="0" footer="0"/>
  <pageSetup paperSize="9" scale="95" fitToHeight="0" orientation="portrait" r:id="rId1"/>
  <headerFooter>
    <evenFooter>&amp;L&amp;C&amp;R&amp;D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 доходы</vt:lpstr>
      <vt:lpstr>Прил № 2 ведомственная</vt:lpstr>
      <vt:lpstr>Прил № 3 рпр</vt:lpstr>
      <vt:lpstr>Прил № 4 Источники </vt:lpstr>
      <vt:lpstr>'Прил № 2 ведомственная'!Заголовки_для_печати</vt:lpstr>
      <vt:lpstr>'Прил № 3 рпр'!Заголовки_для_печати</vt:lpstr>
      <vt:lpstr>'Прил № 4 Источники '!Заголовки_для_печати</vt:lpstr>
      <vt:lpstr>'Приложение №1 доходы'!Заголовки_для_печати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Zaharevich</dc:creator>
  <cp:lastModifiedBy>Zaharevich</cp:lastModifiedBy>
  <cp:lastPrinted>2018-05-04T05:47:18Z</cp:lastPrinted>
  <dcterms:created xsi:type="dcterms:W3CDTF">2017-04-05T02:09:09Z</dcterms:created>
  <dcterms:modified xsi:type="dcterms:W3CDTF">2018-05-22T07:41:40Z</dcterms:modified>
</cp:coreProperties>
</file>